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750"/>
  </bookViews>
  <sheets>
    <sheet name="Krycí list" sheetId="1" r:id="rId1"/>
    <sheet name="Rekapitulace" sheetId="2" r:id="rId2"/>
    <sheet name="Položky" sheetId="3" r:id="rId3"/>
    <sheet name="Topení" sheetId="4" r:id="rId4"/>
    <sheet name="Elektroinstalace" sheetId="5" r:id="rId5"/>
    <sheet name="VZT" sheetId="6" r:id="rId6"/>
    <sheet name="VZT - jednotky" sheetId="7" r:id="rId7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Rekapitulace!$G$37</definedName>
    <definedName name="Dodavka0">Položky!#REF!</definedName>
    <definedName name="HSV">Rekapitulace!$E$37</definedName>
    <definedName name="HSV0">Položky!#REF!</definedName>
    <definedName name="HZS">Rekapitulace!$I$37</definedName>
    <definedName name="HZS0">Položky!#REF!</definedName>
    <definedName name="JKSO">'Krycí list'!$G$2</definedName>
    <definedName name="MJ">'Krycí list'!$G$5</definedName>
    <definedName name="Mont">Rekapitulace!$H$37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Položky!$A$1:$G$758</definedName>
    <definedName name="_xlnm.Print_Area" localSheetId="1">Rekapitulace!$A$1:$I$51</definedName>
    <definedName name="PocetMJ">'Krycí list'!$G$6</definedName>
    <definedName name="Poznamka">'Krycí list'!$B$37</definedName>
    <definedName name="Projektant">'Krycí list'!$C$8</definedName>
    <definedName name="PSV">Rekapitulace!$F$37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Rekapitulace!$H$50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5725"/>
</workbook>
</file>

<file path=xl/calcChain.xml><?xml version="1.0" encoding="utf-8"?>
<calcChain xmlns="http://schemas.openxmlformats.org/spreadsheetml/2006/main">
  <c r="I29" i="5"/>
  <c r="H85" i="6"/>
  <c r="H84"/>
  <c r="H65"/>
  <c r="H64"/>
  <c r="H46"/>
  <c r="H45"/>
  <c r="H26"/>
  <c r="H25"/>
  <c r="H24"/>
  <c r="H23"/>
  <c r="F16" i="4"/>
  <c r="F15"/>
  <c r="F14"/>
  <c r="D13"/>
  <c r="F13" s="1"/>
  <c r="D12"/>
  <c r="F12" s="1"/>
  <c r="F11"/>
  <c r="G28" i="5"/>
  <c r="J28" s="1"/>
  <c r="G27"/>
  <c r="J27" s="1"/>
  <c r="G26"/>
  <c r="J26" s="1"/>
  <c r="G25"/>
  <c r="J25" s="1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G15"/>
  <c r="J15" s="1"/>
  <c r="I14"/>
  <c r="G14"/>
  <c r="I13"/>
  <c r="G13"/>
  <c r="I12"/>
  <c r="G12"/>
  <c r="I11"/>
  <c r="G11"/>
  <c r="I10"/>
  <c r="G10"/>
  <c r="G9"/>
  <c r="H83" i="6"/>
  <c r="H82"/>
  <c r="H81"/>
  <c r="H80"/>
  <c r="H79"/>
  <c r="H78"/>
  <c r="H77"/>
  <c r="H76"/>
  <c r="H75"/>
  <c r="H74"/>
  <c r="H73"/>
  <c r="H72"/>
  <c r="H71"/>
  <c r="A7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H70"/>
  <c r="H63"/>
  <c r="H62"/>
  <c r="H61"/>
  <c r="H60"/>
  <c r="H59"/>
  <c r="H58"/>
  <c r="H57"/>
  <c r="H56"/>
  <c r="H55"/>
  <c r="H54"/>
  <c r="H53"/>
  <c r="H52"/>
  <c r="A52"/>
  <c r="A53" s="1"/>
  <c r="A54" s="1"/>
  <c r="A55" s="1"/>
  <c r="H51"/>
  <c r="H44"/>
  <c r="H43"/>
  <c r="H42"/>
  <c r="H41"/>
  <c r="H40"/>
  <c r="H39"/>
  <c r="H38"/>
  <c r="H37"/>
  <c r="H36"/>
  <c r="H35"/>
  <c r="H34"/>
  <c r="H33"/>
  <c r="H32"/>
  <c r="A32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H31"/>
  <c r="H22"/>
  <c r="H21"/>
  <c r="H20"/>
  <c r="H19"/>
  <c r="H18"/>
  <c r="H17"/>
  <c r="H16"/>
  <c r="H15"/>
  <c r="H14"/>
  <c r="H13"/>
  <c r="H12"/>
  <c r="H11"/>
  <c r="H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H9"/>
  <c r="H91" i="7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A73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H72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A52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H51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A3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H30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9"/>
  <c r="D21" i="1"/>
  <c r="D20"/>
  <c r="D19"/>
  <c r="D18"/>
  <c r="D17"/>
  <c r="D16"/>
  <c r="D15"/>
  <c r="BE757" i="3"/>
  <c r="BD757"/>
  <c r="BC757"/>
  <c r="BB757"/>
  <c r="G757"/>
  <c r="BA757" s="1"/>
  <c r="BE756"/>
  <c r="BD756"/>
  <c r="BC756"/>
  <c r="BB756"/>
  <c r="G756"/>
  <c r="BA756" s="1"/>
  <c r="BE755"/>
  <c r="BD755"/>
  <c r="BC755"/>
  <c r="BB755"/>
  <c r="G755"/>
  <c r="BA755" s="1"/>
  <c r="BE754"/>
  <c r="BD754"/>
  <c r="BC754"/>
  <c r="BB754"/>
  <c r="G754"/>
  <c r="BA754" s="1"/>
  <c r="BE753"/>
  <c r="BD753"/>
  <c r="BC753"/>
  <c r="BB753"/>
  <c r="G753"/>
  <c r="BA753" s="1"/>
  <c r="BE752"/>
  <c r="BD752"/>
  <c r="BD758" s="1"/>
  <c r="H36" i="2" s="1"/>
  <c r="BC752" i="3"/>
  <c r="BB752"/>
  <c r="G752"/>
  <c r="BA752" s="1"/>
  <c r="B36" i="2"/>
  <c r="A36"/>
  <c r="BB758" i="3"/>
  <c r="F36" i="2" s="1"/>
  <c r="C758" i="3"/>
  <c r="BE749"/>
  <c r="BC749"/>
  <c r="BB749"/>
  <c r="BA749"/>
  <c r="BE748"/>
  <c r="BC748"/>
  <c r="BB748"/>
  <c r="BA748"/>
  <c r="G748"/>
  <c r="BD748" s="1"/>
  <c r="BE747"/>
  <c r="BC747"/>
  <c r="BB747"/>
  <c r="BA747"/>
  <c r="G747"/>
  <c r="BD747" s="1"/>
  <c r="BE746"/>
  <c r="BC746"/>
  <c r="BB746"/>
  <c r="BA746"/>
  <c r="BE744"/>
  <c r="BC744"/>
  <c r="BB744"/>
  <c r="BA744"/>
  <c r="G744"/>
  <c r="BD744" s="1"/>
  <c r="B35" i="2"/>
  <c r="A35"/>
  <c r="BB750" i="3"/>
  <c r="F35" i="2" s="1"/>
  <c r="C750" i="3"/>
  <c r="BE741"/>
  <c r="BC741"/>
  <c r="BB741"/>
  <c r="BA741"/>
  <c r="G741"/>
  <c r="BD741" s="1"/>
  <c r="BE740"/>
  <c r="BC740"/>
  <c r="BB740"/>
  <c r="BA740"/>
  <c r="G740"/>
  <c r="BD740" s="1"/>
  <c r="BE739"/>
  <c r="BC739"/>
  <c r="BB739"/>
  <c r="BA739"/>
  <c r="G739"/>
  <c r="BD739" s="1"/>
  <c r="BE738"/>
  <c r="BC738"/>
  <c r="BB738"/>
  <c r="BA738"/>
  <c r="B34" i="2"/>
  <c r="A34"/>
  <c r="C742" i="3"/>
  <c r="BE734"/>
  <c r="BD734"/>
  <c r="BC734"/>
  <c r="BA734"/>
  <c r="G734"/>
  <c r="BB734" s="1"/>
  <c r="BE732"/>
  <c r="BD732"/>
  <c r="BC732"/>
  <c r="BA732"/>
  <c r="G732"/>
  <c r="BB732" s="1"/>
  <c r="BE730"/>
  <c r="BE736" s="1"/>
  <c r="I33" i="2" s="1"/>
  <c r="BD730" i="3"/>
  <c r="BC730"/>
  <c r="BC736" s="1"/>
  <c r="G33" i="2" s="1"/>
  <c r="BA730" i="3"/>
  <c r="G730"/>
  <c r="BB730" s="1"/>
  <c r="BB736" s="1"/>
  <c r="F33" i="2" s="1"/>
  <c r="B33"/>
  <c r="A33"/>
  <c r="BD736" i="3"/>
  <c r="H33" i="2" s="1"/>
  <c r="G736" i="3"/>
  <c r="C736"/>
  <c r="BE719"/>
  <c r="BD719"/>
  <c r="BC719"/>
  <c r="BA719"/>
  <c r="G719"/>
  <c r="BB719" s="1"/>
  <c r="BE710"/>
  <c r="BD710"/>
  <c r="BD728" s="1"/>
  <c r="H32" i="2" s="1"/>
  <c r="BC710" i="3"/>
  <c r="BA710"/>
  <c r="G710"/>
  <c r="BB710" s="1"/>
  <c r="BE701"/>
  <c r="BE728" s="1"/>
  <c r="I32" i="2" s="1"/>
  <c r="BD701" i="3"/>
  <c r="BC701"/>
  <c r="BC728" s="1"/>
  <c r="G32" i="2" s="1"/>
  <c r="BA701" i="3"/>
  <c r="G701"/>
  <c r="BB701" s="1"/>
  <c r="BB728" s="1"/>
  <c r="F32" i="2" s="1"/>
  <c r="B32"/>
  <c r="A32"/>
  <c r="G728" i="3"/>
  <c r="C728"/>
  <c r="BE698"/>
  <c r="BD698"/>
  <c r="BC698"/>
  <c r="BA698"/>
  <c r="G698"/>
  <c r="BB698" s="1"/>
  <c r="BE692"/>
  <c r="BD692"/>
  <c r="BC692"/>
  <c r="BA692"/>
  <c r="G692"/>
  <c r="BB692" s="1"/>
  <c r="BE691"/>
  <c r="BD691"/>
  <c r="BC691"/>
  <c r="BA691"/>
  <c r="G691"/>
  <c r="BB691" s="1"/>
  <c r="BE686"/>
  <c r="BD686"/>
  <c r="BC686"/>
  <c r="BA686"/>
  <c r="G686"/>
  <c r="BB686" s="1"/>
  <c r="BE681"/>
  <c r="BD681"/>
  <c r="BC681"/>
  <c r="BA681"/>
  <c r="G681"/>
  <c r="BB681" s="1"/>
  <c r="BE676"/>
  <c r="BD676"/>
  <c r="BC676"/>
  <c r="BA676"/>
  <c r="G676"/>
  <c r="BB676" s="1"/>
  <c r="BE671"/>
  <c r="BE699" s="1"/>
  <c r="I31" i="2" s="1"/>
  <c r="BD671" i="3"/>
  <c r="BC671"/>
  <c r="BC699" s="1"/>
  <c r="G31" i="2" s="1"/>
  <c r="BA671" i="3"/>
  <c r="BA699" s="1"/>
  <c r="E31" i="2" s="1"/>
  <c r="G671" i="3"/>
  <c r="BB671" s="1"/>
  <c r="BB699" s="1"/>
  <c r="F31" i="2" s="1"/>
  <c r="B31"/>
  <c r="A31"/>
  <c r="BD699" i="3"/>
  <c r="H31" i="2" s="1"/>
  <c r="G699" i="3"/>
  <c r="C699"/>
  <c r="BE668"/>
  <c r="BD668"/>
  <c r="BC668"/>
  <c r="BA668"/>
  <c r="G668"/>
  <c r="BB668" s="1"/>
  <c r="BE666"/>
  <c r="BD666"/>
  <c r="BC666"/>
  <c r="BA666"/>
  <c r="G666"/>
  <c r="BB666" s="1"/>
  <c r="BE664"/>
  <c r="BD664"/>
  <c r="BC664"/>
  <c r="BA664"/>
  <c r="G664"/>
  <c r="BB664" s="1"/>
  <c r="BE662"/>
  <c r="BD662"/>
  <c r="BC662"/>
  <c r="BA662"/>
  <c r="G662"/>
  <c r="BB662" s="1"/>
  <c r="BE660"/>
  <c r="BD660"/>
  <c r="BC660"/>
  <c r="BA660"/>
  <c r="G660"/>
  <c r="BB660" s="1"/>
  <c r="BE657"/>
  <c r="BD657"/>
  <c r="BC657"/>
  <c r="BA657"/>
  <c r="G657"/>
  <c r="BB657" s="1"/>
  <c r="BE656"/>
  <c r="BD656"/>
  <c r="BC656"/>
  <c r="BA656"/>
  <c r="G656"/>
  <c r="BB656" s="1"/>
  <c r="BE653"/>
  <c r="BD653"/>
  <c r="BC653"/>
  <c r="BA653"/>
  <c r="G653"/>
  <c r="BB653" s="1"/>
  <c r="BE650"/>
  <c r="BD650"/>
  <c r="BC650"/>
  <c r="BA650"/>
  <c r="G650"/>
  <c r="BB650" s="1"/>
  <c r="BE646"/>
  <c r="BD646"/>
  <c r="BC646"/>
  <c r="BA646"/>
  <c r="G646"/>
  <c r="BB646" s="1"/>
  <c r="BE643"/>
  <c r="BD643"/>
  <c r="BC643"/>
  <c r="BA643"/>
  <c r="G643"/>
  <c r="BB643" s="1"/>
  <c r="BE640"/>
  <c r="BD640"/>
  <c r="BC640"/>
  <c r="BA640"/>
  <c r="G640"/>
  <c r="BB640" s="1"/>
  <c r="BE638"/>
  <c r="BD638"/>
  <c r="BC638"/>
  <c r="BA638"/>
  <c r="G638"/>
  <c r="BB638" s="1"/>
  <c r="BE635"/>
  <c r="BD635"/>
  <c r="BC635"/>
  <c r="BA635"/>
  <c r="G635"/>
  <c r="BB635" s="1"/>
  <c r="BE634"/>
  <c r="BD634"/>
  <c r="BC634"/>
  <c r="BA634"/>
  <c r="G634"/>
  <c r="BB634" s="1"/>
  <c r="BE629"/>
  <c r="BD629"/>
  <c r="BC629"/>
  <c r="BA629"/>
  <c r="G629"/>
  <c r="BB629" s="1"/>
  <c r="BE624"/>
  <c r="BD624"/>
  <c r="BC624"/>
  <c r="BA624"/>
  <c r="G624"/>
  <c r="BB624" s="1"/>
  <c r="BE619"/>
  <c r="BD619"/>
  <c r="BC619"/>
  <c r="BA619"/>
  <c r="G619"/>
  <c r="BB619" s="1"/>
  <c r="BE617"/>
  <c r="BD617"/>
  <c r="BC617"/>
  <c r="BA617"/>
  <c r="G617"/>
  <c r="BB617" s="1"/>
  <c r="BE615"/>
  <c r="BD615"/>
  <c r="BC615"/>
  <c r="BA615"/>
  <c r="G615"/>
  <c r="BB615" s="1"/>
  <c r="BE613"/>
  <c r="BD613"/>
  <c r="BC613"/>
  <c r="BA613"/>
  <c r="G613"/>
  <c r="BB613" s="1"/>
  <c r="BE611"/>
  <c r="BD611"/>
  <c r="BD669" s="1"/>
  <c r="H30" i="2" s="1"/>
  <c r="BC611" i="3"/>
  <c r="BA611"/>
  <c r="G611"/>
  <c r="BB611" s="1"/>
  <c r="BE609"/>
  <c r="BE669" s="1"/>
  <c r="I30" i="2" s="1"/>
  <c r="BD609" i="3"/>
  <c r="BC609"/>
  <c r="BC669" s="1"/>
  <c r="G30" i="2" s="1"/>
  <c r="BA609" i="3"/>
  <c r="G609"/>
  <c r="BB609" s="1"/>
  <c r="BB669" s="1"/>
  <c r="F30" i="2" s="1"/>
  <c r="B30"/>
  <c r="A30"/>
  <c r="C669" i="3"/>
  <c r="BE606"/>
  <c r="BD606"/>
  <c r="BC606"/>
  <c r="BA606"/>
  <c r="G606"/>
  <c r="BB606" s="1"/>
  <c r="BE603"/>
  <c r="BD603"/>
  <c r="BC603"/>
  <c r="BA603"/>
  <c r="BA607" s="1"/>
  <c r="E29" i="2" s="1"/>
  <c r="G603" i="3"/>
  <c r="BB603" s="1"/>
  <c r="B29" i="2"/>
  <c r="A29"/>
  <c r="BD607" i="3"/>
  <c r="H29" i="2" s="1"/>
  <c r="C607" i="3"/>
  <c r="BE600"/>
  <c r="BD600"/>
  <c r="BC600"/>
  <c r="BA600"/>
  <c r="G600"/>
  <c r="BB600" s="1"/>
  <c r="BE598"/>
  <c r="BD598"/>
  <c r="BC598"/>
  <c r="BA598"/>
  <c r="G598"/>
  <c r="BB598" s="1"/>
  <c r="BE596"/>
  <c r="BD596"/>
  <c r="BC596"/>
  <c r="BA596"/>
  <c r="G596"/>
  <c r="BB596" s="1"/>
  <c r="BE594"/>
  <c r="BD594"/>
  <c r="BC594"/>
  <c r="BA594"/>
  <c r="G594"/>
  <c r="BB594" s="1"/>
  <c r="BE592"/>
  <c r="BD592"/>
  <c r="BC592"/>
  <c r="BA592"/>
  <c r="G592"/>
  <c r="BB592" s="1"/>
  <c r="BE590"/>
  <c r="BD590"/>
  <c r="BC590"/>
  <c r="BA590"/>
  <c r="G590"/>
  <c r="BB590" s="1"/>
  <c r="BE588"/>
  <c r="BD588"/>
  <c r="BC588"/>
  <c r="BA588"/>
  <c r="G588"/>
  <c r="BB588" s="1"/>
  <c r="BE587"/>
  <c r="BD587"/>
  <c r="BC587"/>
  <c r="BA587"/>
  <c r="G587"/>
  <c r="BB587" s="1"/>
  <c r="BE585"/>
  <c r="BD585"/>
  <c r="BC585"/>
  <c r="BA585"/>
  <c r="G585"/>
  <c r="BB585" s="1"/>
  <c r="BE574"/>
  <c r="BD574"/>
  <c r="BC574"/>
  <c r="BA574"/>
  <c r="G574"/>
  <c r="BB574" s="1"/>
  <c r="BE573"/>
  <c r="BD573"/>
  <c r="BC573"/>
  <c r="BA573"/>
  <c r="G573"/>
  <c r="BB573" s="1"/>
  <c r="BE572"/>
  <c r="BD572"/>
  <c r="BC572"/>
  <c r="BA572"/>
  <c r="G572"/>
  <c r="BB572" s="1"/>
  <c r="BE571"/>
  <c r="BD571"/>
  <c r="BC571"/>
  <c r="BA571"/>
  <c r="G571"/>
  <c r="BB571" s="1"/>
  <c r="BE570"/>
  <c r="BD570"/>
  <c r="BC570"/>
  <c r="BA570"/>
  <c r="G570"/>
  <c r="BB570" s="1"/>
  <c r="BE568"/>
  <c r="BD568"/>
  <c r="BC568"/>
  <c r="BA568"/>
  <c r="G568"/>
  <c r="BB568" s="1"/>
  <c r="BE566"/>
  <c r="BD566"/>
  <c r="BC566"/>
  <c r="BA566"/>
  <c r="G566"/>
  <c r="BB566" s="1"/>
  <c r="BE564"/>
  <c r="BD564"/>
  <c r="BC564"/>
  <c r="BA564"/>
  <c r="G564"/>
  <c r="BB564" s="1"/>
  <c r="BE562"/>
  <c r="BD562"/>
  <c r="BC562"/>
  <c r="BA562"/>
  <c r="G562"/>
  <c r="BB562" s="1"/>
  <c r="BE560"/>
  <c r="BD560"/>
  <c r="BC560"/>
  <c r="BA560"/>
  <c r="G560"/>
  <c r="BB560" s="1"/>
  <c r="BE556"/>
  <c r="BD556"/>
  <c r="BC556"/>
  <c r="BA556"/>
  <c r="G556"/>
  <c r="BB556" s="1"/>
  <c r="B28" i="2"/>
  <c r="A28"/>
  <c r="BD601" i="3"/>
  <c r="H28" i="2" s="1"/>
  <c r="C601" i="3"/>
  <c r="BE553"/>
  <c r="BD553"/>
  <c r="BC553"/>
  <c r="BA553"/>
  <c r="G553"/>
  <c r="BB553" s="1"/>
  <c r="BE550"/>
  <c r="BD550"/>
  <c r="BC550"/>
  <c r="BA550"/>
  <c r="G550"/>
  <c r="BB550" s="1"/>
  <c r="BE547"/>
  <c r="BD547"/>
  <c r="BC547"/>
  <c r="BA547"/>
  <c r="G547"/>
  <c r="BB547" s="1"/>
  <c r="BE538"/>
  <c r="BD538"/>
  <c r="BC538"/>
  <c r="BA538"/>
  <c r="BA554" s="1"/>
  <c r="E27" i="2" s="1"/>
  <c r="G538" i="3"/>
  <c r="BB538" s="1"/>
  <c r="B27" i="2"/>
  <c r="A27"/>
  <c r="BD554" i="3"/>
  <c r="H27" i="2" s="1"/>
  <c r="C554" i="3"/>
  <c r="BE535"/>
  <c r="BD535"/>
  <c r="BC535"/>
  <c r="BA535"/>
  <c r="G535"/>
  <c r="BB535" s="1"/>
  <c r="BE530"/>
  <c r="BD530"/>
  <c r="BC530"/>
  <c r="BA530"/>
  <c r="G530"/>
  <c r="BB530" s="1"/>
  <c r="BE526"/>
  <c r="BD526"/>
  <c r="BC526"/>
  <c r="BA526"/>
  <c r="G526"/>
  <c r="BB526" s="1"/>
  <c r="BE522"/>
  <c r="BD522"/>
  <c r="BC522"/>
  <c r="BA522"/>
  <c r="G522"/>
  <c r="BB522" s="1"/>
  <c r="B26" i="2"/>
  <c r="A26"/>
  <c r="C536" i="3"/>
  <c r="BE519"/>
  <c r="BD519"/>
  <c r="BC519"/>
  <c r="BA519"/>
  <c r="G519"/>
  <c r="BB519" s="1"/>
  <c r="BE518"/>
  <c r="BD518"/>
  <c r="BC518"/>
  <c r="BA518"/>
  <c r="G518"/>
  <c r="BB518" s="1"/>
  <c r="BE517"/>
  <c r="BD517"/>
  <c r="BC517"/>
  <c r="BA517"/>
  <c r="G517"/>
  <c r="BB517" s="1"/>
  <c r="BE516"/>
  <c r="BD516"/>
  <c r="BC516"/>
  <c r="BA516"/>
  <c r="BA520" s="1"/>
  <c r="E25" i="2" s="1"/>
  <c r="G516" i="3"/>
  <c r="BB516" s="1"/>
  <c r="B25" i="2"/>
  <c r="A25"/>
  <c r="BD520" i="3"/>
  <c r="H25" i="2" s="1"/>
  <c r="C520" i="3"/>
  <c r="BE513"/>
  <c r="BE514" s="1"/>
  <c r="I24" i="2" s="1"/>
  <c r="BD513" i="3"/>
  <c r="BC513"/>
  <c r="BC514" s="1"/>
  <c r="G24" i="2" s="1"/>
  <c r="BA513" i="3"/>
  <c r="BA514" s="1"/>
  <c r="E24" i="2" s="1"/>
  <c r="B24"/>
  <c r="A24"/>
  <c r="BD514" i="3"/>
  <c r="H24" i="2" s="1"/>
  <c r="C514" i="3"/>
  <c r="BE510"/>
  <c r="BD510"/>
  <c r="BC510"/>
  <c r="BA510"/>
  <c r="G510"/>
  <c r="BB510" s="1"/>
  <c r="BE508"/>
  <c r="BD508"/>
  <c r="BC508"/>
  <c r="BA508"/>
  <c r="G508"/>
  <c r="BB508" s="1"/>
  <c r="BE506"/>
  <c r="BD506"/>
  <c r="BD511" s="1"/>
  <c r="H23" i="2" s="1"/>
  <c r="BC506" i="3"/>
  <c r="BA506"/>
  <c r="G506"/>
  <c r="BB506" s="1"/>
  <c r="BE499"/>
  <c r="BE511" s="1"/>
  <c r="I23" i="2" s="1"/>
  <c r="BD499" i="3"/>
  <c r="BC499"/>
  <c r="BC511" s="1"/>
  <c r="G23" i="2" s="1"/>
  <c r="BA499" i="3"/>
  <c r="G499"/>
  <c r="BB499" s="1"/>
  <c r="BB511" s="1"/>
  <c r="F23" i="2" s="1"/>
  <c r="B23"/>
  <c r="A23"/>
  <c r="C511" i="3"/>
  <c r="BE496"/>
  <c r="BD496"/>
  <c r="BC496"/>
  <c r="BA496"/>
  <c r="G496"/>
  <c r="BB496" s="1"/>
  <c r="BE488"/>
  <c r="BD488"/>
  <c r="BC488"/>
  <c r="BA488"/>
  <c r="G488"/>
  <c r="BB488" s="1"/>
  <c r="BE481"/>
  <c r="BD481"/>
  <c r="BC481"/>
  <c r="BA481"/>
  <c r="G481"/>
  <c r="BB481" s="1"/>
  <c r="BE474"/>
  <c r="BD474"/>
  <c r="BC474"/>
  <c r="BA474"/>
  <c r="G474"/>
  <c r="BB474" s="1"/>
  <c r="BE467"/>
  <c r="BD467"/>
  <c r="BC467"/>
  <c r="BA467"/>
  <c r="G467"/>
  <c r="BB467" s="1"/>
  <c r="BE464"/>
  <c r="BD464"/>
  <c r="BC464"/>
  <c r="BA464"/>
  <c r="G464"/>
  <c r="BB464" s="1"/>
  <c r="BE460"/>
  <c r="BD460"/>
  <c r="BC460"/>
  <c r="BA460"/>
  <c r="G460"/>
  <c r="BB460" s="1"/>
  <c r="BE455"/>
  <c r="BD455"/>
  <c r="BC455"/>
  <c r="BA455"/>
  <c r="G455"/>
  <c r="BB455" s="1"/>
  <c r="BE451"/>
  <c r="BD451"/>
  <c r="BC451"/>
  <c r="BA451"/>
  <c r="G451"/>
  <c r="BB451" s="1"/>
  <c r="BE443"/>
  <c r="BD443"/>
  <c r="BC443"/>
  <c r="BA443"/>
  <c r="G443"/>
  <c r="BB443" s="1"/>
  <c r="BE441"/>
  <c r="BD441"/>
  <c r="BC441"/>
  <c r="BA441"/>
  <c r="G441"/>
  <c r="BB441" s="1"/>
  <c r="B22" i="2"/>
  <c r="A22"/>
  <c r="BD497" i="3"/>
  <c r="H22" i="2" s="1"/>
  <c r="C497" i="3"/>
  <c r="BE438"/>
  <c r="BD438"/>
  <c r="BC438"/>
  <c r="BA438"/>
  <c r="G438"/>
  <c r="BB438" s="1"/>
  <c r="BE431"/>
  <c r="BD431"/>
  <c r="BC431"/>
  <c r="BA431"/>
  <c r="G431"/>
  <c r="BB431" s="1"/>
  <c r="BE425"/>
  <c r="BD425"/>
  <c r="BC425"/>
  <c r="BA425"/>
  <c r="G425"/>
  <c r="BB425" s="1"/>
  <c r="BE422"/>
  <c r="BD422"/>
  <c r="BC422"/>
  <c r="BA422"/>
  <c r="G422"/>
  <c r="BB422" s="1"/>
  <c r="BE417"/>
  <c r="BD417"/>
  <c r="BC417"/>
  <c r="BA417"/>
  <c r="G417"/>
  <c r="BB417" s="1"/>
  <c r="BE412"/>
  <c r="BD412"/>
  <c r="BC412"/>
  <c r="BA412"/>
  <c r="G412"/>
  <c r="BB412" s="1"/>
  <c r="BE410"/>
  <c r="BD410"/>
  <c r="BC410"/>
  <c r="BA410"/>
  <c r="G410"/>
  <c r="BB410" s="1"/>
  <c r="BE408"/>
  <c r="BD408"/>
  <c r="BC408"/>
  <c r="BA408"/>
  <c r="G408"/>
  <c r="BB408" s="1"/>
  <c r="BE406"/>
  <c r="BD406"/>
  <c r="BC406"/>
  <c r="BA406"/>
  <c r="G406"/>
  <c r="BB406" s="1"/>
  <c r="BE404"/>
  <c r="BD404"/>
  <c r="BC404"/>
  <c r="BA404"/>
  <c r="BA439" s="1"/>
  <c r="E21" i="2" s="1"/>
  <c r="G404" i="3"/>
  <c r="BB404" s="1"/>
  <c r="B21" i="2"/>
  <c r="A21"/>
  <c r="BD439" i="3"/>
  <c r="H21" i="2" s="1"/>
  <c r="C439" i="3"/>
  <c r="BE401"/>
  <c r="BD401"/>
  <c r="BC401"/>
  <c r="BA401"/>
  <c r="G401"/>
  <c r="BB401" s="1"/>
  <c r="BE396"/>
  <c r="BD396"/>
  <c r="BC396"/>
  <c r="BA396"/>
  <c r="G396"/>
  <c r="BB396" s="1"/>
  <c r="BE394"/>
  <c r="BD394"/>
  <c r="BC394"/>
  <c r="BA394"/>
  <c r="G394"/>
  <c r="BB394" s="1"/>
  <c r="BE387"/>
  <c r="BD387"/>
  <c r="BC387"/>
  <c r="BA387"/>
  <c r="G387"/>
  <c r="BB387" s="1"/>
  <c r="BE376"/>
  <c r="BD376"/>
  <c r="BC376"/>
  <c r="BA376"/>
  <c r="G376"/>
  <c r="BB376" s="1"/>
  <c r="BE372"/>
  <c r="BD372"/>
  <c r="BC372"/>
  <c r="BA372"/>
  <c r="G372"/>
  <c r="BB372" s="1"/>
  <c r="BE367"/>
  <c r="BD367"/>
  <c r="BC367"/>
  <c r="BA367"/>
  <c r="G367"/>
  <c r="BB367" s="1"/>
  <c r="BE356"/>
  <c r="BD356"/>
  <c r="BC356"/>
  <c r="BA356"/>
  <c r="G356"/>
  <c r="BB356" s="1"/>
  <c r="BE346"/>
  <c r="BD346"/>
  <c r="BC346"/>
  <c r="BA346"/>
  <c r="BA402" s="1"/>
  <c r="E20" i="2" s="1"/>
  <c r="G346" i="3"/>
  <c r="BB346" s="1"/>
  <c r="B20" i="2"/>
  <c r="A20"/>
  <c r="BD402" i="3"/>
  <c r="H20" i="2" s="1"/>
  <c r="C402" i="3"/>
  <c r="BE343"/>
  <c r="BE344" s="1"/>
  <c r="I19" i="2" s="1"/>
  <c r="BD343" i="3"/>
  <c r="BD344" s="1"/>
  <c r="H19" i="2" s="1"/>
  <c r="BC343" i="3"/>
  <c r="BC344" s="1"/>
  <c r="G19" i="2" s="1"/>
  <c r="BB343" i="3"/>
  <c r="G343"/>
  <c r="BA343" s="1"/>
  <c r="BA344" s="1"/>
  <c r="E19" i="2" s="1"/>
  <c r="B19"/>
  <c r="A19"/>
  <c r="BB344" i="3"/>
  <c r="F19" i="2" s="1"/>
  <c r="C344" i="3"/>
  <c r="BE336"/>
  <c r="BD336"/>
  <c r="BC336"/>
  <c r="BB336"/>
  <c r="G336"/>
  <c r="BA336" s="1"/>
  <c r="BE335"/>
  <c r="BD335"/>
  <c r="BC335"/>
  <c r="BB335"/>
  <c r="G335"/>
  <c r="BA335" s="1"/>
  <c r="BE334"/>
  <c r="BD334"/>
  <c r="BC334"/>
  <c r="BB334"/>
  <c r="G334"/>
  <c r="BA334" s="1"/>
  <c r="BE329"/>
  <c r="BD329"/>
  <c r="BC329"/>
  <c r="BB329"/>
  <c r="BB341" s="1"/>
  <c r="F18" i="2" s="1"/>
  <c r="G329" i="3"/>
  <c r="BA329" s="1"/>
  <c r="B18" i="2"/>
  <c r="A18"/>
  <c r="BD341" i="3"/>
  <c r="H18" i="2" s="1"/>
  <c r="C341" i="3"/>
  <c r="BE323"/>
  <c r="BD323"/>
  <c r="BC323"/>
  <c r="BB323"/>
  <c r="G323"/>
  <c r="BA323" s="1"/>
  <c r="BE321"/>
  <c r="BD321"/>
  <c r="BC321"/>
  <c r="BB321"/>
  <c r="G321"/>
  <c r="BA321" s="1"/>
  <c r="BE319"/>
  <c r="BD319"/>
  <c r="BC319"/>
  <c r="BB319"/>
  <c r="G319"/>
  <c r="BA319" s="1"/>
  <c r="BE314"/>
  <c r="BD314"/>
  <c r="BC314"/>
  <c r="BB314"/>
  <c r="G314"/>
  <c r="BA314" s="1"/>
  <c r="BE309"/>
  <c r="BD309"/>
  <c r="BC309"/>
  <c r="BB309"/>
  <c r="G309"/>
  <c r="BA309" s="1"/>
  <c r="BE307"/>
  <c r="BD307"/>
  <c r="BC307"/>
  <c r="BB307"/>
  <c r="BB327" s="1"/>
  <c r="F17" i="2" s="1"/>
  <c r="G307" i="3"/>
  <c r="BA307" s="1"/>
  <c r="BE302"/>
  <c r="BD302"/>
  <c r="BC302"/>
  <c r="BB302"/>
  <c r="G302"/>
  <c r="BA302" s="1"/>
  <c r="BE300"/>
  <c r="BD300"/>
  <c r="BC300"/>
  <c r="BB300"/>
  <c r="G300"/>
  <c r="BA300" s="1"/>
  <c r="BE297"/>
  <c r="BD297"/>
  <c r="BC297"/>
  <c r="BB297"/>
  <c r="G297"/>
  <c r="BA297" s="1"/>
  <c r="BE295"/>
  <c r="BD295"/>
  <c r="BC295"/>
  <c r="BB295"/>
  <c r="BA295"/>
  <c r="G295"/>
  <c r="B17" i="2"/>
  <c r="A17"/>
  <c r="C327" i="3"/>
  <c r="BE289"/>
  <c r="BD289"/>
  <c r="BC289"/>
  <c r="BB289"/>
  <c r="G289"/>
  <c r="BA289" s="1"/>
  <c r="BE276"/>
  <c r="BE293" s="1"/>
  <c r="I16" i="2" s="1"/>
  <c r="BD276" i="3"/>
  <c r="BD293" s="1"/>
  <c r="H16" i="2" s="1"/>
  <c r="BC276" i="3"/>
  <c r="BC293" s="1"/>
  <c r="G16" i="2" s="1"/>
  <c r="BB276" i="3"/>
  <c r="BB293" s="1"/>
  <c r="F16" i="2" s="1"/>
  <c r="G276" i="3"/>
  <c r="BA276" s="1"/>
  <c r="B16" i="2"/>
  <c r="A16"/>
  <c r="C293" i="3"/>
  <c r="BE273"/>
  <c r="BD273"/>
  <c r="BD274" s="1"/>
  <c r="H15" i="2" s="1"/>
  <c r="BC273" i="3"/>
  <c r="BB273"/>
  <c r="G273"/>
  <c r="BA273" s="1"/>
  <c r="BE272"/>
  <c r="BD272"/>
  <c r="BC272"/>
  <c r="BB272"/>
  <c r="BA272"/>
  <c r="G272"/>
  <c r="BE263"/>
  <c r="BD263"/>
  <c r="BC263"/>
  <c r="BB263"/>
  <c r="BA263"/>
  <c r="G263"/>
  <c r="BE258"/>
  <c r="BE274" s="1"/>
  <c r="I15" i="2" s="1"/>
  <c r="BD258" i="3"/>
  <c r="BC258"/>
  <c r="BC274" s="1"/>
  <c r="G15" i="2" s="1"/>
  <c r="BB258" i="3"/>
  <c r="BA258"/>
  <c r="G258"/>
  <c r="B15" i="2"/>
  <c r="A15"/>
  <c r="BB274" i="3"/>
  <c r="F15" i="2" s="1"/>
  <c r="C274" i="3"/>
  <c r="BE251"/>
  <c r="BD251"/>
  <c r="BD256" s="1"/>
  <c r="H14" i="2" s="1"/>
  <c r="BC251" i="3"/>
  <c r="BB251"/>
  <c r="G251"/>
  <c r="BA251" s="1"/>
  <c r="BE247"/>
  <c r="BE256" s="1"/>
  <c r="I14" i="2" s="1"/>
  <c r="BD247" i="3"/>
  <c r="BC247"/>
  <c r="BC256" s="1"/>
  <c r="G14" i="2" s="1"/>
  <c r="BB247" i="3"/>
  <c r="BA247"/>
  <c r="G247"/>
  <c r="B14" i="2"/>
  <c r="A14"/>
  <c r="BB256" i="3"/>
  <c r="F14" i="2" s="1"/>
  <c r="C256" i="3"/>
  <c r="BE243"/>
  <c r="BD243"/>
  <c r="BC243"/>
  <c r="BB243"/>
  <c r="BA243"/>
  <c r="G243"/>
  <c r="BE239"/>
  <c r="BE245" s="1"/>
  <c r="I13" i="2" s="1"/>
  <c r="BD239" i="3"/>
  <c r="BC239"/>
  <c r="BC245" s="1"/>
  <c r="G13" i="2" s="1"/>
  <c r="BB239" i="3"/>
  <c r="BA239"/>
  <c r="BA245" s="1"/>
  <c r="E13" i="2" s="1"/>
  <c r="G239" i="3"/>
  <c r="B13" i="2"/>
  <c r="A13"/>
  <c r="BD245" i="3"/>
  <c r="H13" i="2" s="1"/>
  <c r="BB245" i="3"/>
  <c r="F13" i="2" s="1"/>
  <c r="G245" i="3"/>
  <c r="C245"/>
  <c r="BE232"/>
  <c r="BD232"/>
  <c r="BC232"/>
  <c r="BB232"/>
  <c r="BA232"/>
  <c r="G232"/>
  <c r="BE227"/>
  <c r="BD227"/>
  <c r="BC227"/>
  <c r="BB227"/>
  <c r="BA227"/>
  <c r="G227"/>
  <c r="BE220"/>
  <c r="BD220"/>
  <c r="BC220"/>
  <c r="BB220"/>
  <c r="G220"/>
  <c r="BA220" s="1"/>
  <c r="BE207"/>
  <c r="BD207"/>
  <c r="BC207"/>
  <c r="BB207"/>
  <c r="BB237" s="1"/>
  <c r="F12" i="2" s="1"/>
  <c r="G207" i="3"/>
  <c r="BA207" s="1"/>
  <c r="BE200"/>
  <c r="BD200"/>
  <c r="BC200"/>
  <c r="BB200"/>
  <c r="G200"/>
  <c r="BA200" s="1"/>
  <c r="BE193"/>
  <c r="BD193"/>
  <c r="BC193"/>
  <c r="BB193"/>
  <c r="BA193"/>
  <c r="G193"/>
  <c r="BE190"/>
  <c r="BD190"/>
  <c r="BC190"/>
  <c r="BB190"/>
  <c r="BA190"/>
  <c r="G190"/>
  <c r="BE185"/>
  <c r="BD185"/>
  <c r="BC185"/>
  <c r="BB185"/>
  <c r="G185"/>
  <c r="BA185" s="1"/>
  <c r="BE177"/>
  <c r="BD177"/>
  <c r="BC177"/>
  <c r="BB177"/>
  <c r="BA177"/>
  <c r="G177"/>
  <c r="BE175"/>
  <c r="BD175"/>
  <c r="BC175"/>
  <c r="BB175"/>
  <c r="G175"/>
  <c r="BA175" s="1"/>
  <c r="BE172"/>
  <c r="BD172"/>
  <c r="BC172"/>
  <c r="BB172"/>
  <c r="G172"/>
  <c r="BA172" s="1"/>
  <c r="BE167"/>
  <c r="BD167"/>
  <c r="BC167"/>
  <c r="BB167"/>
  <c r="G167"/>
  <c r="BA167" s="1"/>
  <c r="BE153"/>
  <c r="BD153"/>
  <c r="BC153"/>
  <c r="BB153"/>
  <c r="G153"/>
  <c r="BA153" s="1"/>
  <c r="BE146"/>
  <c r="BD146"/>
  <c r="BC146"/>
  <c r="BB146"/>
  <c r="G146"/>
  <c r="BA146" s="1"/>
  <c r="BE142"/>
  <c r="BD142"/>
  <c r="BC142"/>
  <c r="BB142"/>
  <c r="BA142"/>
  <c r="G142"/>
  <c r="BE138"/>
  <c r="BD138"/>
  <c r="BC138"/>
  <c r="BB138"/>
  <c r="G138"/>
  <c r="BA138" s="1"/>
  <c r="BE137"/>
  <c r="BD137"/>
  <c r="BC137"/>
  <c r="BB137"/>
  <c r="BA137"/>
  <c r="G137"/>
  <c r="BE135"/>
  <c r="BD135"/>
  <c r="BC135"/>
  <c r="BB135"/>
  <c r="G135"/>
  <c r="BA135" s="1"/>
  <c r="BE122"/>
  <c r="BE237" s="1"/>
  <c r="BD122"/>
  <c r="BC122"/>
  <c r="BC237" s="1"/>
  <c r="G12" i="2" s="1"/>
  <c r="BB122" i="3"/>
  <c r="BA122"/>
  <c r="G122"/>
  <c r="I12" i="2"/>
  <c r="B12"/>
  <c r="A12"/>
  <c r="C237" i="3"/>
  <c r="BE115"/>
  <c r="BD115"/>
  <c r="BC115"/>
  <c r="BB115"/>
  <c r="G115"/>
  <c r="BA115" s="1"/>
  <c r="BE113"/>
  <c r="BD113"/>
  <c r="BC113"/>
  <c r="BB113"/>
  <c r="BB120" s="1"/>
  <c r="F11" i="2" s="1"/>
  <c r="G113" i="3"/>
  <c r="BA113" s="1"/>
  <c r="BE111"/>
  <c r="BD111"/>
  <c r="BC111"/>
  <c r="BB111"/>
  <c r="G111"/>
  <c r="BA111" s="1"/>
  <c r="BE108"/>
  <c r="BD108"/>
  <c r="BC108"/>
  <c r="BB108"/>
  <c r="G108"/>
  <c r="BA108" s="1"/>
  <c r="BE104"/>
  <c r="BE120" s="1"/>
  <c r="I11" i="2" s="1"/>
  <c r="BD104" i="3"/>
  <c r="BC104"/>
  <c r="BC120" s="1"/>
  <c r="G11" i="2" s="1"/>
  <c r="BB104" i="3"/>
  <c r="BA104"/>
  <c r="G104"/>
  <c r="B11" i="2"/>
  <c r="A11"/>
  <c r="BD120" i="3"/>
  <c r="H11" i="2" s="1"/>
  <c r="C120" i="3"/>
  <c r="BE99"/>
  <c r="BD99"/>
  <c r="BC99"/>
  <c r="BB99"/>
  <c r="BA99"/>
  <c r="G99"/>
  <c r="BE94"/>
  <c r="BD94"/>
  <c r="BC94"/>
  <c r="BB94"/>
  <c r="G94"/>
  <c r="BA94" s="1"/>
  <c r="BE92"/>
  <c r="BD92"/>
  <c r="BD102" s="1"/>
  <c r="H10" i="2" s="1"/>
  <c r="BC92" i="3"/>
  <c r="BB92"/>
  <c r="G92"/>
  <c r="BA92" s="1"/>
  <c r="BE87"/>
  <c r="BD87"/>
  <c r="BC87"/>
  <c r="BB87"/>
  <c r="G87"/>
  <c r="BA87" s="1"/>
  <c r="BE82"/>
  <c r="BD82"/>
  <c r="BC82"/>
  <c r="BB82"/>
  <c r="G82"/>
  <c r="BA82" s="1"/>
  <c r="BE77"/>
  <c r="BE102" s="1"/>
  <c r="I10" i="2" s="1"/>
  <c r="BD77" i="3"/>
  <c r="BC77"/>
  <c r="BC102" s="1"/>
  <c r="G10" i="2" s="1"/>
  <c r="BB77" i="3"/>
  <c r="BA77"/>
  <c r="G77"/>
  <c r="B10" i="2"/>
  <c r="A10"/>
  <c r="BB102" i="3"/>
  <c r="F10" i="2" s="1"/>
  <c r="C102" i="3"/>
  <c r="BE73"/>
  <c r="BD73"/>
  <c r="BC73"/>
  <c r="BB73"/>
  <c r="BA73"/>
  <c r="G73"/>
  <c r="BE69"/>
  <c r="BE75" s="1"/>
  <c r="I9" i="2" s="1"/>
  <c r="BD69" i="3"/>
  <c r="BC69"/>
  <c r="BC75" s="1"/>
  <c r="G9" i="2" s="1"/>
  <c r="BB69" i="3"/>
  <c r="BA69"/>
  <c r="BA75" s="1"/>
  <c r="E9" i="2" s="1"/>
  <c r="G69" i="3"/>
  <c r="B9" i="2"/>
  <c r="A9"/>
  <c r="BD75" i="3"/>
  <c r="H9" i="2" s="1"/>
  <c r="BB75" i="3"/>
  <c r="F9" i="2" s="1"/>
  <c r="G75" i="3"/>
  <c r="C75"/>
  <c r="BE65"/>
  <c r="BD65"/>
  <c r="BC65"/>
  <c r="BB65"/>
  <c r="BA65"/>
  <c r="G65"/>
  <c r="BE54"/>
  <c r="BD54"/>
  <c r="BC54"/>
  <c r="BB54"/>
  <c r="BA54"/>
  <c r="G54"/>
  <c r="BE51"/>
  <c r="BD51"/>
  <c r="BC51"/>
  <c r="BB51"/>
  <c r="BA51"/>
  <c r="G51"/>
  <c r="BE49"/>
  <c r="BD49"/>
  <c r="BC49"/>
  <c r="BB49"/>
  <c r="BA49"/>
  <c r="G49"/>
  <c r="BE48"/>
  <c r="BD48"/>
  <c r="BC48"/>
  <c r="BB48"/>
  <c r="BA48"/>
  <c r="G48"/>
  <c r="BE47"/>
  <c r="BD47"/>
  <c r="BC47"/>
  <c r="BB47"/>
  <c r="BB67" s="1"/>
  <c r="F8" i="2" s="1"/>
  <c r="G47" i="3"/>
  <c r="BA47" s="1"/>
  <c r="BE46"/>
  <c r="BD46"/>
  <c r="BC46"/>
  <c r="BB46"/>
  <c r="BA46"/>
  <c r="G46"/>
  <c r="BE45"/>
  <c r="BD45"/>
  <c r="BC45"/>
  <c r="BB45"/>
  <c r="G45"/>
  <c r="BA45" s="1"/>
  <c r="BE43"/>
  <c r="BE67" s="1"/>
  <c r="I8" i="2" s="1"/>
  <c r="BD43" i="3"/>
  <c r="BC43"/>
  <c r="BC67" s="1"/>
  <c r="G8" i="2" s="1"/>
  <c r="BB43" i="3"/>
  <c r="G43"/>
  <c r="BA43" s="1"/>
  <c r="B8" i="2"/>
  <c r="A8"/>
  <c r="C67" i="3"/>
  <c r="BE40"/>
  <c r="BD40"/>
  <c r="BC40"/>
  <c r="BB40"/>
  <c r="G40"/>
  <c r="BA40" s="1"/>
  <c r="BE35"/>
  <c r="BD35"/>
  <c r="BC35"/>
  <c r="BB35"/>
  <c r="G35"/>
  <c r="BA35" s="1"/>
  <c r="BE34"/>
  <c r="BD34"/>
  <c r="BC34"/>
  <c r="BB34"/>
  <c r="G34"/>
  <c r="BA34" s="1"/>
  <c r="BE28"/>
  <c r="BD28"/>
  <c r="BC28"/>
  <c r="BB28"/>
  <c r="BA28"/>
  <c r="G28"/>
  <c r="BE22"/>
  <c r="BD22"/>
  <c r="BC22"/>
  <c r="BB22"/>
  <c r="G22"/>
  <c r="BA22" s="1"/>
  <c r="BE14"/>
  <c r="BD14"/>
  <c r="BC14"/>
  <c r="BB14"/>
  <c r="BA14"/>
  <c r="G14"/>
  <c r="BE8"/>
  <c r="BE41" s="1"/>
  <c r="I7" i="2" s="1"/>
  <c r="BD8" i="3"/>
  <c r="BC8"/>
  <c r="BC41" s="1"/>
  <c r="G7" i="2" s="1"/>
  <c r="BB8" i="3"/>
  <c r="G8"/>
  <c r="BA8" s="1"/>
  <c r="B7" i="2"/>
  <c r="A7"/>
  <c r="C41" i="3"/>
  <c r="E4"/>
  <c r="C4"/>
  <c r="F3"/>
  <c r="C3"/>
  <c r="C2" i="2"/>
  <c r="C1"/>
  <c r="C33" i="1"/>
  <c r="F33" s="1"/>
  <c r="C31"/>
  <c r="C9"/>
  <c r="G7"/>
  <c r="D2"/>
  <c r="C2"/>
  <c r="G511" i="3" l="1"/>
  <c r="G497"/>
  <c r="BB497"/>
  <c r="F22" i="2" s="1"/>
  <c r="BC497" i="3"/>
  <c r="G22" i="2" s="1"/>
  <c r="BE497" i="3"/>
  <c r="I22" i="2" s="1"/>
  <c r="G402" i="3"/>
  <c r="G341"/>
  <c r="BA341"/>
  <c r="E18" i="2" s="1"/>
  <c r="BC341" i="3"/>
  <c r="G18" i="2" s="1"/>
  <c r="BE341" i="3"/>
  <c r="I18" i="2" s="1"/>
  <c r="BC327" i="3"/>
  <c r="G17" i="2" s="1"/>
  <c r="BE327" i="3"/>
  <c r="I17" i="2" s="1"/>
  <c r="BD327" i="3"/>
  <c r="H17" i="2" s="1"/>
  <c r="G327" i="3"/>
  <c r="BA293"/>
  <c r="E16" i="2" s="1"/>
  <c r="G293" i="3"/>
  <c r="G274"/>
  <c r="BA274"/>
  <c r="E15" i="2" s="1"/>
  <c r="G256" i="3"/>
  <c r="BA256"/>
  <c r="E14" i="2" s="1"/>
  <c r="BD237" i="3"/>
  <c r="H12" i="2" s="1"/>
  <c r="G237" i="3"/>
  <c r="G120"/>
  <c r="G102"/>
  <c r="BD67"/>
  <c r="H8" i="2" s="1"/>
  <c r="BA67" i="3"/>
  <c r="E8" i="2" s="1"/>
  <c r="G67" i="3"/>
  <c r="BB41"/>
  <c r="F7" i="2" s="1"/>
  <c r="BD41" i="3"/>
  <c r="H7" i="2" s="1"/>
  <c r="BA41" i="3"/>
  <c r="E7" i="2" s="1"/>
  <c r="G41" i="3"/>
  <c r="BC758"/>
  <c r="G36" i="2" s="1"/>
  <c r="BE758" i="3"/>
  <c r="I36" i="2" s="1"/>
  <c r="G758" i="3"/>
  <c r="BB742"/>
  <c r="F34" i="2" s="1"/>
  <c r="BE742" i="3"/>
  <c r="I34" i="2" s="1"/>
  <c r="BA728" i="3"/>
  <c r="E32" i="2" s="1"/>
  <c r="G669" i="3"/>
  <c r="BA669"/>
  <c r="E30" i="2" s="1"/>
  <c r="G601" i="3"/>
  <c r="BB601"/>
  <c r="F28" i="2" s="1"/>
  <c r="BC601" i="3"/>
  <c r="G28" i="2" s="1"/>
  <c r="BE601" i="3"/>
  <c r="I28" i="2" s="1"/>
  <c r="BB536" i="3"/>
  <c r="F26" i="2" s="1"/>
  <c r="BC536" i="3"/>
  <c r="G26" i="2" s="1"/>
  <c r="BE536" i="3"/>
  <c r="I26" i="2" s="1"/>
  <c r="G536" i="3"/>
  <c r="BD536"/>
  <c r="H26" i="2" s="1"/>
  <c r="F18" i="4"/>
  <c r="F513" i="3" s="1"/>
  <c r="G513" s="1"/>
  <c r="BB513" s="1"/>
  <c r="BB514" s="1"/>
  <c r="F24" i="2" s="1"/>
  <c r="G514" i="3"/>
  <c r="J23" i="5"/>
  <c r="J21"/>
  <c r="J19"/>
  <c r="J17"/>
  <c r="J14"/>
  <c r="J12"/>
  <c r="J10"/>
  <c r="H71" i="7"/>
  <c r="H92" s="1"/>
  <c r="F749" i="3" s="1"/>
  <c r="G749" s="1"/>
  <c r="BD749" s="1"/>
  <c r="H50" i="7"/>
  <c r="H29"/>
  <c r="BA750" i="3"/>
  <c r="E35" i="2" s="1"/>
  <c r="BC750" i="3"/>
  <c r="G35" i="2" s="1"/>
  <c r="BA237" i="3"/>
  <c r="E12" i="2" s="1"/>
  <c r="BA327" i="3"/>
  <c r="E17" i="2" s="1"/>
  <c r="G344" i="3"/>
  <c r="BB402"/>
  <c r="F20" i="2" s="1"/>
  <c r="BC402" i="3"/>
  <c r="G20" i="2" s="1"/>
  <c r="BE402" i="3"/>
  <c r="I20" i="2" s="1"/>
  <c r="G439" i="3"/>
  <c r="BB439"/>
  <c r="F21" i="2" s="1"/>
  <c r="BC439" i="3"/>
  <c r="G21" i="2" s="1"/>
  <c r="BE439" i="3"/>
  <c r="I21" i="2" s="1"/>
  <c r="BA497" i="3"/>
  <c r="E22" i="2" s="1"/>
  <c r="BA511" i="3"/>
  <c r="E23" i="2" s="1"/>
  <c r="G520" i="3"/>
  <c r="BB520"/>
  <c r="F25" i="2" s="1"/>
  <c r="BC520" i="3"/>
  <c r="G25" i="2" s="1"/>
  <c r="BE520" i="3"/>
  <c r="I25" i="2" s="1"/>
  <c r="BA536" i="3"/>
  <c r="E26" i="2" s="1"/>
  <c r="G554" i="3"/>
  <c r="BB554"/>
  <c r="F27" i="2" s="1"/>
  <c r="BC554" i="3"/>
  <c r="G27" i="2" s="1"/>
  <c r="BE554" i="3"/>
  <c r="I27" i="2" s="1"/>
  <c r="BA601" i="3"/>
  <c r="E28" i="2" s="1"/>
  <c r="G607" i="3"/>
  <c r="BC607"/>
  <c r="G29" i="2" s="1"/>
  <c r="BE607" i="3"/>
  <c r="I29" i="2" s="1"/>
  <c r="BA736" i="3"/>
  <c r="E33" i="2" s="1"/>
  <c r="BA742" i="3"/>
  <c r="E34" i="2" s="1"/>
  <c r="BC742" i="3"/>
  <c r="G34" i="2" s="1"/>
  <c r="BE750" i="3"/>
  <c r="I35" i="2" s="1"/>
  <c r="BA758" i="3"/>
  <c r="E36" i="2" s="1"/>
  <c r="H8" i="7"/>
  <c r="G48" i="6"/>
  <c r="H48" s="1"/>
  <c r="G88"/>
  <c r="H88" s="1"/>
  <c r="G29" i="5"/>
  <c r="J11"/>
  <c r="J13"/>
  <c r="J16"/>
  <c r="J18"/>
  <c r="J20"/>
  <c r="J22"/>
  <c r="J24"/>
  <c r="BA102" i="3"/>
  <c r="E10" i="2" s="1"/>
  <c r="BA120" i="3"/>
  <c r="E11" i="2" s="1"/>
  <c r="J9" i="5"/>
  <c r="H28" i="6"/>
  <c r="G68"/>
  <c r="H68" s="1"/>
  <c r="H27"/>
  <c r="G29"/>
  <c r="H29" s="1"/>
  <c r="H47"/>
  <c r="G49"/>
  <c r="H49" s="1"/>
  <c r="G87"/>
  <c r="H87" s="1"/>
  <c r="H66"/>
  <c r="G67"/>
  <c r="H67" s="1"/>
  <c r="H86"/>
  <c r="BB607" i="3"/>
  <c r="F29" i="2" s="1"/>
  <c r="I37" l="1"/>
  <c r="C21" i="1" s="1"/>
  <c r="F37" i="2"/>
  <c r="C16" i="1" s="1"/>
  <c r="J29" i="5"/>
  <c r="F738" i="3" s="1"/>
  <c r="G738" s="1"/>
  <c r="BD738" s="1"/>
  <c r="BD742" s="1"/>
  <c r="H34" i="2" s="1"/>
  <c r="G37"/>
  <c r="C18" i="1" s="1"/>
  <c r="G742" i="3"/>
  <c r="H69" i="6"/>
  <c r="H30"/>
  <c r="E37" i="2"/>
  <c r="C15" i="1" s="1"/>
  <c r="H50" i="6"/>
  <c r="H8"/>
  <c r="G42" i="2" l="1"/>
  <c r="I42" s="1"/>
  <c r="G15" i="1" s="1"/>
  <c r="G45" i="2"/>
  <c r="I45" s="1"/>
  <c r="G18" i="1" s="1"/>
  <c r="G44" i="2"/>
  <c r="I44" s="1"/>
  <c r="G17" i="1" s="1"/>
  <c r="G43" i="2"/>
  <c r="I43" s="1"/>
  <c r="G16" i="1" s="1"/>
  <c r="H7" i="6"/>
  <c r="F746" i="3" s="1"/>
  <c r="G746" s="1"/>
  <c r="BD746" l="1"/>
  <c r="BD750" s="1"/>
  <c r="H35" i="2" s="1"/>
  <c r="H37" s="1"/>
  <c r="G750" i="3"/>
  <c r="C17" i="1" l="1"/>
  <c r="C19" s="1"/>
  <c r="C22" s="1"/>
  <c r="G46" i="2"/>
  <c r="I46" s="1"/>
  <c r="G49"/>
  <c r="I49" s="1"/>
  <c r="G21" i="1" s="1"/>
  <c r="G47" i="2"/>
  <c r="I47" s="1"/>
  <c r="G20" i="1" s="1"/>
  <c r="G19" l="1"/>
  <c r="H50" i="2"/>
  <c r="G23" i="1" s="1"/>
  <c r="G22" l="1"/>
  <c r="C23"/>
  <c r="F30" s="1"/>
  <c r="F31" s="1"/>
  <c r="F34" s="1"/>
</calcChain>
</file>

<file path=xl/sharedStrings.xml><?xml version="1.0" encoding="utf-8"?>
<sst xmlns="http://schemas.openxmlformats.org/spreadsheetml/2006/main" count="2321" uniqueCount="1029">
  <si>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</si>
  <si>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</si>
  <si>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</si>
  <si>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</si>
  <si>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</si>
  <si>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</si>
  <si>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</si>
  <si>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</si>
  <si>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</si>
  <si>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</si>
  <si>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</si>
  <si>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</si>
  <si>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</si>
  <si>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</si>
  <si>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</si>
  <si>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</si>
  <si>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</si>
  <si>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</si>
  <si>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</si>
  <si>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</si>
  <si>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</si>
  <si>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</si>
  <si>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</si>
  <si>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</si>
  <si>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</si>
  <si>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</si>
  <si>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</si>
  <si>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</si>
  <si>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</si>
  <si>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</si>
  <si>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</si>
  <si>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</si>
  <si>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</si>
  <si>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</si>
  <si>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</si>
  <si>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</si>
  <si>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</si>
  <si>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</si>
  <si>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</si>
  <si>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</si>
  <si>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</si>
  <si>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</si>
  <si>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</si>
  <si>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</si>
  <si>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</si>
  <si>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</si>
  <si>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</si>
  <si>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</si>
  <si>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</si>
  <si>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</si>
  <si>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</si>
  <si>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</si>
  <si>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</si>
  <si>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</si>
  <si>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</si>
  <si>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</si>
  <si>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</si>
  <si>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</si>
  <si>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</si>
  <si>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</si>
  <si>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</si>
  <si>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</si>
  <si>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</si>
  <si>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</si>
  <si>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</si>
  <si>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</si>
  <si>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</si>
  <si>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</si>
  <si>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</si>
  <si>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</si>
  <si>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</si>
  <si>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</si>
  <si>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</si>
  <si>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</si>
  <si>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</si>
  <si>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</si>
  <si>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</si>
  <si>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</si>
  <si>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2015/0069</t>
  </si>
  <si>
    <t>MŠ U Sluncové - zateplení pláště objektu</t>
  </si>
  <si>
    <t>01</t>
  </si>
  <si>
    <t>Zateplení objektu</t>
  </si>
  <si>
    <t>100001500R00</t>
  </si>
  <si>
    <t xml:space="preserve">Dočištění stěny základového pasu </t>
  </si>
  <si>
    <t>m2</t>
  </si>
  <si>
    <t>očištění základového zdiva před vyrovnáním podkladu</t>
  </si>
  <si>
    <t>Začátek provozního součtu</t>
  </si>
  <si>
    <t>SP3:(61,3+11,15)*2-(20,5-5,87)</t>
  </si>
  <si>
    <t>Konec provozního součtu</t>
  </si>
  <si>
    <t>130,27*0,5</t>
  </si>
  <si>
    <t>113106123U00</t>
  </si>
  <si>
    <t>Rozebr zámk dlažba pro pěší komun,dlažba bude vrácena</t>
  </si>
  <si>
    <t>PZP1:</t>
  </si>
  <si>
    <t>plocha kolem objektu mimo okapový chodník a schodiště do 1PP:(61,3+11,15)*2-(26,9+20,5+5,87)</t>
  </si>
  <si>
    <t>91,63*1</t>
  </si>
  <si>
    <t>rampa:  (2,4*4,7)-(1,5*1,1)</t>
  </si>
  <si>
    <t xml:space="preserve"> (2,4*5,2)-(1,8*1,7)</t>
  </si>
  <si>
    <t>139601102R00</t>
  </si>
  <si>
    <t xml:space="preserve">Ruční výkop jam, rýh a šachet v hornině tř. 3 </t>
  </si>
  <si>
    <t>m3</t>
  </si>
  <si>
    <t>odkopání základů objektu:(61,3+11,15)*2-(5,87+20,5)</t>
  </si>
  <si>
    <t>118,53*0,6*0,8</t>
  </si>
  <si>
    <t>162701105R00</t>
  </si>
  <si>
    <t xml:space="preserve">Vodorovné přemístění výkopku z hor.1-4 do 10000 m </t>
  </si>
  <si>
    <t>výkop:   56,8922</t>
  </si>
  <si>
    <t>zásyp:  38,5222</t>
  </si>
  <si>
    <t>zemina navíc:  56,8922-38,5222</t>
  </si>
  <si>
    <t>167101101R00</t>
  </si>
  <si>
    <t xml:space="preserve">Nakládání výkopku z hor.1-4 v množství do 100 m3 </t>
  </si>
  <si>
    <t>174101102R00</t>
  </si>
  <si>
    <t xml:space="preserve">Zásyp ruční se zhutněním po 200 mm </t>
  </si>
  <si>
    <t>118,53*0,5*0,65</t>
  </si>
  <si>
    <t>199000002R00</t>
  </si>
  <si>
    <t xml:space="preserve">Poplatek za skládku horniny 1- 4 </t>
  </si>
  <si>
    <t>11</t>
  </si>
  <si>
    <t>Přípravné a přidružené práce</t>
  </si>
  <si>
    <t>110000111</t>
  </si>
  <si>
    <t xml:space="preserve">Dmtž a nová Mtž závěsná skříň </t>
  </si>
  <si>
    <t>soubor</t>
  </si>
  <si>
    <t>2NP:     1+1</t>
  </si>
  <si>
    <t>11000112AJ</t>
  </si>
  <si>
    <t xml:space="preserve">Geodetické práce - vytýčení stavby a inžen.sítí </t>
  </si>
  <si>
    <t>11000113AJ</t>
  </si>
  <si>
    <t>Geodetické práce zaměření stavby po dokončení vytv.geometrick.plánu,zanesení do katastru nemovit</t>
  </si>
  <si>
    <t>11000114AJ</t>
  </si>
  <si>
    <t xml:space="preserve">Vyhotovení PD skutečného stavu </t>
  </si>
  <si>
    <t>11000115AJ</t>
  </si>
  <si>
    <t>Zabezpečení a ostraha stavby pocelou dobu trvání stavby</t>
  </si>
  <si>
    <t>1110000111</t>
  </si>
  <si>
    <t xml:space="preserve">Zakrytí podlah a úklid stavby </t>
  </si>
  <si>
    <t>Plochy místností dotčené pracemi VZT.:   1</t>
  </si>
  <si>
    <t>11100001112</t>
  </si>
  <si>
    <t>Kotvení markýzy na stěnu rozteč mezi kotvením 800 mm,dl. markýzy 14,2 m</t>
  </si>
  <si>
    <t>Bude použito typové kotevní uložení s hloubkou 160 mm. Prvek bude použit na ležato a doplněn nad a pod  izolačním  a dostatečně nosným materiálem. Detailní provedení musí být posouzeno a odsouhlaseno statikem. pro přikotvení k cihelnému podkladu budou použity chemické kotvy  s únosností 1,2 kN,šrouby M12</t>
  </si>
  <si>
    <t>18*2</t>
  </si>
  <si>
    <t>111000113</t>
  </si>
  <si>
    <t xml:space="preserve">Úprava skladby pod prahem dveří </t>
  </si>
  <si>
    <t>m</t>
  </si>
  <si>
    <t>-vybourání stávajícího betonu</t>
  </si>
  <si>
    <t>- zarovnání pod hydroizolaci</t>
  </si>
  <si>
    <t>- penetrace</t>
  </si>
  <si>
    <t>- hydroizolace</t>
  </si>
  <si>
    <t>- tepelná izolace tvrdý polystyrén</t>
  </si>
  <si>
    <t>- nopová folie</t>
  </si>
  <si>
    <t>-</t>
  </si>
  <si>
    <t>0/01:  1,4*2</t>
  </si>
  <si>
    <t>0/02:  1,3</t>
  </si>
  <si>
    <t>0/03:  0,9</t>
  </si>
  <si>
    <t>111000447</t>
  </si>
  <si>
    <t>Posun koncových prvků ve stejné poloze z líce zdiva na novou zateplenou fasádu</t>
  </si>
  <si>
    <t>4</t>
  </si>
  <si>
    <t>Vodorovné konstrukce</t>
  </si>
  <si>
    <t>416020111R00</t>
  </si>
  <si>
    <t xml:space="preserve">Podhledy SDK, kovová kce.HUT, 1x deska RB 12,5 mm </t>
  </si>
  <si>
    <t>1NP:   (1,46*2,6)+(1,3*3,67)</t>
  </si>
  <si>
    <t xml:space="preserve">   0,8*2,607</t>
  </si>
  <si>
    <t xml:space="preserve">  2,4*5,5</t>
  </si>
  <si>
    <t>474313621R00</t>
  </si>
  <si>
    <t xml:space="preserve">Betonáž terasy C 20/25,bednění Mtž a Dmtž </t>
  </si>
  <si>
    <t>základ terasy po úpravě napojení dešť.svodu na kanalizaci:  (1,5*1,5)*0,5</t>
  </si>
  <si>
    <t>5</t>
  </si>
  <si>
    <t>Komunikace</t>
  </si>
  <si>
    <t>51577777R00</t>
  </si>
  <si>
    <t>Podklad pod dlažbu z kameniva drceného  8 - 16 mm tl.50 mm</t>
  </si>
  <si>
    <t>ZP1:</t>
  </si>
  <si>
    <t>rampa: (2,4*4,7)-(1,5*1,1)</t>
  </si>
  <si>
    <t>(2,4*5,2)-(1,8*1,7)</t>
  </si>
  <si>
    <t>564801200U00</t>
  </si>
  <si>
    <t xml:space="preserve">Podklad komunikací štěrkodrti  0 - 63 mm,10cm </t>
  </si>
  <si>
    <t>Rampa:(2,4*4,7)-(1,5*1,1)</t>
  </si>
  <si>
    <t>(2,4*5,2)-(1,7*1,7)</t>
  </si>
  <si>
    <t>564801400U00</t>
  </si>
  <si>
    <t xml:space="preserve">Podklad komunikací štěrkodrti 20cm </t>
  </si>
  <si>
    <t>navýšení sklonu rampy:(2,4*4,7)-(1,5*1,1)</t>
  </si>
  <si>
    <t>572404221</t>
  </si>
  <si>
    <t>Dmtž a zpětná Mtž dlažby terasy v místě napojení svodu na kanalizaci</t>
  </si>
  <si>
    <t>Terasa :   2</t>
  </si>
  <si>
    <t>596215021R00</t>
  </si>
  <si>
    <t xml:space="preserve">Kladení zámkové dlažby tl. 6 cm do drtě tl. 4 cm </t>
  </si>
  <si>
    <t>rampy:(2,4*4,7)-(1,5*1,1)</t>
  </si>
  <si>
    <t>596841111RT5</t>
  </si>
  <si>
    <t>Kladení dlažby z dlaždic kom.pro pěší do lože z MC včetně dlaždic betonových HBB 50/50/6 cm</t>
  </si>
  <si>
    <t>Okapový chodník:  0,5*6,7</t>
  </si>
  <si>
    <t xml:space="preserve"> 0,5*20,2</t>
  </si>
  <si>
    <t>61</t>
  </si>
  <si>
    <t>Upravy povrchů vnitřní</t>
  </si>
  <si>
    <t>610991111R00</t>
  </si>
  <si>
    <t xml:space="preserve">Zakrývání výplní vnitřních otvorů </t>
  </si>
  <si>
    <t>O/01:    (1,4*2,15)*2</t>
  </si>
  <si>
    <t>0/02:     1,3*2,05</t>
  </si>
  <si>
    <t>0/03:     0,9*2,1</t>
  </si>
  <si>
    <t>611421331RT2</t>
  </si>
  <si>
    <t>Oprava váp.omítek stropů do 30% plochy - štukových s použitím suché maltové směsi</t>
  </si>
  <si>
    <t>Oprava omítek po dDmtž garnýže:</t>
  </si>
  <si>
    <t>1NP+2NP:    10*1</t>
  </si>
  <si>
    <t>612421231RT2</t>
  </si>
  <si>
    <t>Oprava vápen.omítek stěn do 10 % pl. - štukových s použitím suché maltové směsi</t>
  </si>
  <si>
    <t>Oprava omítek stěn zasažených pracemi spojenýmy s VZT:    40</t>
  </si>
  <si>
    <t>612421637R00</t>
  </si>
  <si>
    <t xml:space="preserve">Omítka vnitřní zdiva, MVC, štuková </t>
  </si>
  <si>
    <t>Oprava omítek stěn zasažených pracemi spojenýmy s VZT:    16</t>
  </si>
  <si>
    <t>612425931RT2</t>
  </si>
  <si>
    <t>Omítka vápenná vnitřního ostění - štuková s použitím suché maltové směsi</t>
  </si>
  <si>
    <t>Ostění nově osazených vstupních dveří:</t>
  </si>
  <si>
    <t>O/03:   (2,1*2+0,9)*0,3</t>
  </si>
  <si>
    <t>O/02:   (2,05*2+1,3)*0,3</t>
  </si>
  <si>
    <t>O/01:   (2,15*2+14)*0,3*2</t>
  </si>
  <si>
    <t>62</t>
  </si>
  <si>
    <t>Úpravy povrchů vnější</t>
  </si>
  <si>
    <t>620991121R00</t>
  </si>
  <si>
    <t xml:space="preserve">Zakrývání výplní vnějších otvorů z lešení </t>
  </si>
  <si>
    <t>1NP:  (2,2*2,1)*22</t>
  </si>
  <si>
    <t xml:space="preserve">  (3*2,1)*2</t>
  </si>
  <si>
    <t xml:space="preserve">  (1,75*1,15)*7</t>
  </si>
  <si>
    <t xml:space="preserve">  (1,2*0,6)*3</t>
  </si>
  <si>
    <t xml:space="preserve"> 1,81*1,03</t>
  </si>
  <si>
    <t xml:space="preserve"> (2,1*1,8)*2</t>
  </si>
  <si>
    <t xml:space="preserve"> (1,75*1,45)*2</t>
  </si>
  <si>
    <t xml:space="preserve"> 1,75*0,85</t>
  </si>
  <si>
    <t xml:space="preserve"> (2,05*1,3)*3</t>
  </si>
  <si>
    <t xml:space="preserve"> 2,05*0,9</t>
  </si>
  <si>
    <t>2NP: (2,2*2,1)*9</t>
  </si>
  <si>
    <t xml:space="preserve"> (1,75*1,15)*3</t>
  </si>
  <si>
    <t>622252001U00</t>
  </si>
  <si>
    <t xml:space="preserve">Mtž zakládací soklová lišta zateplení </t>
  </si>
  <si>
    <t>(61,3+11,15)*2</t>
  </si>
  <si>
    <t>622311113R00</t>
  </si>
  <si>
    <t xml:space="preserve">Dilatační profil  fasádní </t>
  </si>
  <si>
    <t>622311330RT1</t>
  </si>
  <si>
    <t>Zatepl.systém  fasáda, EPS F plus tl. 60 mm s omítkou</t>
  </si>
  <si>
    <t>Čelní  strana římsy:</t>
  </si>
  <si>
    <t>2NP:  (12,09+21,43)*2*0,1</t>
  </si>
  <si>
    <t>1NP:  (20,2*0,1)*2</t>
  </si>
  <si>
    <t>622311332RT1</t>
  </si>
  <si>
    <t>Zatepl.systém  fasáda, EPS F plus tl.100 mm s omítkou</t>
  </si>
  <si>
    <t>Spodní strana římsy:</t>
  </si>
  <si>
    <t>2NP:  (12,09+21,43)*2*0,3</t>
  </si>
  <si>
    <t>1NP:  (20,2*0,3)*2</t>
  </si>
  <si>
    <t>622311335RT3</t>
  </si>
  <si>
    <t>Zatepl.systém , fasáda, EPS  plus tl.160 mm s omítkou</t>
  </si>
  <si>
    <t>Doporučuje se použit systém, který má jako celek certifikaci odpovídající třídě reakce na oheň B, přičemž tepelný izolant odpovídá třídě reakce na oheň E (polystyrenové desky označené černým pruhem).</t>
  </si>
  <si>
    <t>SP1:(20,5*2+11,15)*7,35</t>
  </si>
  <si>
    <t>11,15*3,7</t>
  </si>
  <si>
    <t>(20,5*2)*3,78</t>
  </si>
  <si>
    <t>(20,5*2)*3,75</t>
  </si>
  <si>
    <t>odpočet okna a dveře:-203,93</t>
  </si>
  <si>
    <t>622311353RT3</t>
  </si>
  <si>
    <t>Zatepl.systém  ostění, EPS F plus tl. 30 mm s omítkou</t>
  </si>
  <si>
    <t>1NP:  (2,2*2+2,1)*0,3*22</t>
  </si>
  <si>
    <t xml:space="preserve">  (3*2+2,1)*0,3*2</t>
  </si>
  <si>
    <t xml:space="preserve">  (1,75*2+1,15)*0,3*7</t>
  </si>
  <si>
    <t xml:space="preserve">  (1,2*2+0,6)*0,3*3</t>
  </si>
  <si>
    <t xml:space="preserve"> (1,81*2+1,03)*0,3</t>
  </si>
  <si>
    <t xml:space="preserve"> (2,1*2+1,8)*0,3*2</t>
  </si>
  <si>
    <t xml:space="preserve"> (1,75*2+1,45)*0,3*2</t>
  </si>
  <si>
    <t xml:space="preserve"> (1,75*2+0,85)*0,3</t>
  </si>
  <si>
    <t xml:space="preserve"> (2,05*2+1,3)*0,3*3</t>
  </si>
  <si>
    <t xml:space="preserve"> (2,05*2+0,9)*0,3</t>
  </si>
  <si>
    <t>2NP: (2,2*2+2,1)*0,3*9</t>
  </si>
  <si>
    <t xml:space="preserve"> (1,75*2+1,15)*0,3*3</t>
  </si>
  <si>
    <t>622311514R00</t>
  </si>
  <si>
    <t xml:space="preserve">Izolace suterénu  XPS tl. 140 mm, bez PÚ </t>
  </si>
  <si>
    <t>SP3:(61,3+11,15)*2-4</t>
  </si>
  <si>
    <t>140,9*0,5</t>
  </si>
  <si>
    <t>622311524RU1</t>
  </si>
  <si>
    <t>Zateplovací systém , sokl, XPS tl. 140 mm s mozaikovou omítkou 5,5 kg/m2</t>
  </si>
  <si>
    <t>SP2:(61,3+11,15)*2*0,3</t>
  </si>
  <si>
    <t>4*2,3</t>
  </si>
  <si>
    <t>622311564R00</t>
  </si>
  <si>
    <t xml:space="preserve">Zateplovací systém , parapet, XPS tl. 40 mm </t>
  </si>
  <si>
    <t>K1:   87,415*0,3</t>
  </si>
  <si>
    <t>622422131R00</t>
  </si>
  <si>
    <t xml:space="preserve">Oprava vnějších omítek vápen. drásan. II. do 10 % </t>
  </si>
  <si>
    <t>(20,5*2+11,15)*7,35</t>
  </si>
  <si>
    <t>622422211R00</t>
  </si>
  <si>
    <t xml:space="preserve">Oprava vnějších omítek vápen. hladk. II, do 20 % </t>
  </si>
  <si>
    <t>komíny: (1,34+0,49)*2*2</t>
  </si>
  <si>
    <t xml:space="preserve"> (0,92+0,49)*2*2*3</t>
  </si>
  <si>
    <t xml:space="preserve"> (0,49*4)*2</t>
  </si>
  <si>
    <t>622422511R00</t>
  </si>
  <si>
    <t xml:space="preserve">Oprava vnějších omítek vápen. hladk. II, do 50 % </t>
  </si>
  <si>
    <t>Schodiště do 1PP:  1,4*2,4</t>
  </si>
  <si>
    <t xml:space="preserve">  (2,4*4,7)/2</t>
  </si>
  <si>
    <t>622432121</t>
  </si>
  <si>
    <t xml:space="preserve">Omítka stěn jemnozrnná+penetrace </t>
  </si>
  <si>
    <t>622451122R00</t>
  </si>
  <si>
    <t>Omítka vnější stěn, MC, hrubá zatřená -vyrovnání podkladu</t>
  </si>
  <si>
    <t>622473187RT2</t>
  </si>
  <si>
    <t>Příplatek za okenní lištu (APU) - montáž včetně dodávky lišty</t>
  </si>
  <si>
    <t>1NP:  (2,2*2+2,1)*22</t>
  </si>
  <si>
    <t xml:space="preserve">  (3*2+2,1)*2</t>
  </si>
  <si>
    <t xml:space="preserve">  (1,75*2+1,15)*7</t>
  </si>
  <si>
    <t xml:space="preserve">  (1,2*2+0,6)*3</t>
  </si>
  <si>
    <t xml:space="preserve"> 1,81*2+1,03</t>
  </si>
  <si>
    <t xml:space="preserve"> (2,1*2+1,8)*2</t>
  </si>
  <si>
    <t xml:space="preserve"> (1,75*2+1,45)*2</t>
  </si>
  <si>
    <t xml:space="preserve"> 1,75*2+0,85</t>
  </si>
  <si>
    <t xml:space="preserve"> (2,05*2+1,3)*3</t>
  </si>
  <si>
    <t xml:space="preserve"> 2,05*2+0,9</t>
  </si>
  <si>
    <t>2NP: (2,2*2+2,1)*9</t>
  </si>
  <si>
    <t xml:space="preserve"> (1,75*2+1,15)*3</t>
  </si>
  <si>
    <t>622481211RT2</t>
  </si>
  <si>
    <t>Montáž výztužné sítě (perlinky) do stěrky-stěny včetně výztužné sítě a stěrkového tmelu</t>
  </si>
  <si>
    <t>629995101U00</t>
  </si>
  <si>
    <t xml:space="preserve">Očištění vně povrch omytí tlak voda </t>
  </si>
  <si>
    <t>(20,5*2)*7,35</t>
  </si>
  <si>
    <t>553420164</t>
  </si>
  <si>
    <t>Lišta zakládací 501116 AL 1,0 163 mm l=2 m</t>
  </si>
  <si>
    <t>(61,3+11,15)*2*1,05</t>
  </si>
  <si>
    <t xml:space="preserve"> 153</t>
  </si>
  <si>
    <t>63</t>
  </si>
  <si>
    <t>Podlahy a podlahové konstrukce</t>
  </si>
  <si>
    <t>632421210RT1</t>
  </si>
  <si>
    <t>Potěr , strojní zprac., tl.10 mm samonivelační, pevnost 25 MPa</t>
  </si>
  <si>
    <t>ST1:</t>
  </si>
  <si>
    <t>2NP:12,09*21,43</t>
  </si>
  <si>
    <t>1NP:12,09*20,02</t>
  </si>
  <si>
    <t>696811111RT5</t>
  </si>
  <si>
    <t>Kladení dlaždic včetně dlaždic betonových HBB 50/50/6 cm</t>
  </si>
  <si>
    <t>Plocha z dlaždiv pod VZT:   2,2*8</t>
  </si>
  <si>
    <t>91</t>
  </si>
  <si>
    <t>Doplňující práce na komunikaci</t>
  </si>
  <si>
    <t>916331111U00</t>
  </si>
  <si>
    <t xml:space="preserve">Osaz zahradní obrubník beton -opěra </t>
  </si>
  <si>
    <t>Okapový chodník:  0,5+6,7+0,5</t>
  </si>
  <si>
    <t xml:space="preserve"> 0,5+20,2+0,5</t>
  </si>
  <si>
    <t>rampa kolem Z/11:  (1+0,44)*2</t>
  </si>
  <si>
    <t>59217337</t>
  </si>
  <si>
    <t>Obrubník zahradní ABO 5-20 500/50/250 mm</t>
  </si>
  <si>
    <t>kus</t>
  </si>
  <si>
    <t>okapový chodník + rapma:     31,8*2</t>
  </si>
  <si>
    <t xml:space="preserve">      70</t>
  </si>
  <si>
    <t>94</t>
  </si>
  <si>
    <t>Lešení a stavební výtahy</t>
  </si>
  <si>
    <t>941941031RT4</t>
  </si>
  <si>
    <t>Montáž lešení leh.řad.s podlahami,š.do 1 m, H 10 m lešení</t>
  </si>
  <si>
    <t>SP1:(22,5*2+11,15)*7,35</t>
  </si>
  <si>
    <t>(22,5*2)*7,35</t>
  </si>
  <si>
    <t>941941191RT4</t>
  </si>
  <si>
    <t>Příplatek za každý měsíc použití lešení k pol.1031 lešení</t>
  </si>
  <si>
    <t>(22,5*2+11,15)*7,35</t>
  </si>
  <si>
    <t>0</t>
  </si>
  <si>
    <t>939,6875*2</t>
  </si>
  <si>
    <t>941941831RT4</t>
  </si>
  <si>
    <t>Demontáž lešení leh.řad.s podlahami,š.1 m, H 10 m lešení</t>
  </si>
  <si>
    <t>941955001R00</t>
  </si>
  <si>
    <t xml:space="preserve">Lešení lehké pomocné, výška podlahy do 1,2 m </t>
  </si>
  <si>
    <t>95</t>
  </si>
  <si>
    <t>Dokončovací konstrukce na pozemních stavbách</t>
  </si>
  <si>
    <t>952901110R00</t>
  </si>
  <si>
    <t xml:space="preserve">Čištění mytím vnějších ploch oken a dveří </t>
  </si>
  <si>
    <t>952902121U00</t>
  </si>
  <si>
    <t xml:space="preserve">Zametení drsná podlaha - podklad pro stěrku </t>
  </si>
  <si>
    <t>96</t>
  </si>
  <si>
    <t>Bourání konstrukcí</t>
  </si>
  <si>
    <t>961044111R00</t>
  </si>
  <si>
    <t xml:space="preserve">Bourání  beton.desky terasy </t>
  </si>
  <si>
    <t>Terasa v místě napojení svodu na kanalizaci:   2*0,4</t>
  </si>
  <si>
    <t>965042141R00</t>
  </si>
  <si>
    <t xml:space="preserve">Bourání mazanin betonových tl. 10 cm, nad 4 m2 </t>
  </si>
  <si>
    <t>PST2:(12,09*21,43)*0,04</t>
  </si>
  <si>
    <t>PST1: (12,09*20,02)*0,04</t>
  </si>
  <si>
    <t>965042241RT5</t>
  </si>
  <si>
    <t>Bourání mazanin betonových tl. nad 10 cm, nad 4 m2 sbíječka  tl. mazaniny 15 - 20 cm</t>
  </si>
  <si>
    <t>Sokl pod VZT jednotkou na střeše:    (6,5*0,5)*0,6</t>
  </si>
  <si>
    <t>965048150R00</t>
  </si>
  <si>
    <t xml:space="preserve">Dočištění povrchu po vybourání dlažeb, tmel do 50% </t>
  </si>
  <si>
    <t>vybourání dlažby po Dmtž stáv.dveří:</t>
  </si>
  <si>
    <t>O/03:  2,1*0,3</t>
  </si>
  <si>
    <t>O/02:  2,05*0,3</t>
  </si>
  <si>
    <t>O/01:  2,15*0,3</t>
  </si>
  <si>
    <t>965049111RT2</t>
  </si>
  <si>
    <t>Příplatek, bourání mazanin se svař. síťí tl. 10 cm oboustranná výztuž svařovanou sítí</t>
  </si>
  <si>
    <t>Sok pod VZT jednotkou na střeše:    (6,5*0,5)*0,6</t>
  </si>
  <si>
    <t>965081212U00</t>
  </si>
  <si>
    <t xml:space="preserve">Bour dlažd keram tl -10 mm 1m2 </t>
  </si>
  <si>
    <t>965081611U00</t>
  </si>
  <si>
    <t xml:space="preserve">Odsek soklík rov </t>
  </si>
  <si>
    <t>vybourání soklu po Dmtž stáv.dveří:</t>
  </si>
  <si>
    <t>O/03:  0,3*2</t>
  </si>
  <si>
    <t>O/02:  0,3*2</t>
  </si>
  <si>
    <t>O/01:  0,3*2*2</t>
  </si>
  <si>
    <t>967041112R00</t>
  </si>
  <si>
    <t xml:space="preserve">Vybourání vnějšího parapetu </t>
  </si>
  <si>
    <t>vnější parapet:   87,415*0,3</t>
  </si>
  <si>
    <t>968061125R00</t>
  </si>
  <si>
    <t xml:space="preserve">Vyvěšení dřevěných dveřních křídel pl. do 2 m2 </t>
  </si>
  <si>
    <t>(2*2)+2+1</t>
  </si>
  <si>
    <t>968062456R00</t>
  </si>
  <si>
    <t xml:space="preserve">Vybourání dřevěných dveřních zárubní pl. nad 2 m2 </t>
  </si>
  <si>
    <t>2,1*0,9</t>
  </si>
  <si>
    <t>2,05*1,3</t>
  </si>
  <si>
    <t>2,15*1,4*2</t>
  </si>
  <si>
    <t>97</t>
  </si>
  <si>
    <t>Prorážení otvorů</t>
  </si>
  <si>
    <t>970041300R00</t>
  </si>
  <si>
    <t xml:space="preserve">Vrtání jádrové do prostého betonu do D 300 mm </t>
  </si>
  <si>
    <t>1NP:(0,54*2)+(0,2*2)+(0,3*2)</t>
  </si>
  <si>
    <t>(0,45*6)+(0,3*2)</t>
  </si>
  <si>
    <t>2NP.:(0,3*2)+(0,4*2)+(0,4*2)+(0,45*2)</t>
  </si>
  <si>
    <t>(0,2*2)+(0,3*2)</t>
  </si>
  <si>
    <t>970043300R00</t>
  </si>
  <si>
    <t xml:space="preserve">Příp. za jádr. vrt. ve výšce nad 1,5m </t>
  </si>
  <si>
    <t>970044030R00</t>
  </si>
  <si>
    <t xml:space="preserve">Příp. za jádr. vrt. vodor. ve stěně B d 30 mm </t>
  </si>
  <si>
    <t>978013191R00</t>
  </si>
  <si>
    <t xml:space="preserve">Otlučení omítek vnitřních stěn v rozsahu do 100 % </t>
  </si>
  <si>
    <t>99</t>
  </si>
  <si>
    <t>Staveništní přesun hmot</t>
  </si>
  <si>
    <t>999281108R00</t>
  </si>
  <si>
    <t xml:space="preserve">Přesun hmot pro opravy a údržbu do výšky 12 m </t>
  </si>
  <si>
    <t>t</t>
  </si>
  <si>
    <t>711</t>
  </si>
  <si>
    <t>Izolace proti vodě</t>
  </si>
  <si>
    <t>711111001RZ1</t>
  </si>
  <si>
    <t>Izolace proti vlhkosti vodor. nátěr ALP za studena 1x nátěr - včetně dodávky penetračního laku ALP</t>
  </si>
  <si>
    <t>711112001RZ1</t>
  </si>
  <si>
    <t>Izolace proti vlhkosti svis. nátěr ALP, za studena 1x nátěr - včetně dodávky asfaltového laku</t>
  </si>
  <si>
    <t>2NP:</t>
  </si>
  <si>
    <t xml:space="preserve">  (2,255+0,935)*2*0,22</t>
  </si>
  <si>
    <t xml:space="preserve"> (2,015+0,835)*2*0,22</t>
  </si>
  <si>
    <t xml:space="preserve"> (1,135+0,59)*2*0,22</t>
  </si>
  <si>
    <t>(2,3+1,5)*2*0,22</t>
  </si>
  <si>
    <t>1NP:(12,09*2)*0,22</t>
  </si>
  <si>
    <t>(0,92+0,49)*2*0,22*3</t>
  </si>
  <si>
    <t>(1,34+0,49)*2*0,22</t>
  </si>
  <si>
    <t>(0,49*4)*0,22</t>
  </si>
  <si>
    <t>711132311R00</t>
  </si>
  <si>
    <t xml:space="preserve">Prov. izolace nopovou fólií svisle, vč.uchyc.prvků </t>
  </si>
  <si>
    <t>711141559RY1</t>
  </si>
  <si>
    <t>Izolace proti vlhk. vodorovná pásy přitavením 1 vrstva - dod. modifikovaný asf.pás s hliníkovou</t>
  </si>
  <si>
    <t>711142559RY1</t>
  </si>
  <si>
    <t>Izolace proti vlhkosti svislá pásy přitavením 1 vrstva - dod. modifikovaný asf.pás s hliníkovou</t>
  </si>
  <si>
    <t>711142559RY2</t>
  </si>
  <si>
    <t>Izolace proti vlhkosti svislá pásy přitavením 1 vrstva - včetně dod. modifikovaného asf.pásu</t>
  </si>
  <si>
    <t>711767222</t>
  </si>
  <si>
    <t xml:space="preserve">Opracování prostupů pro hydroizolací </t>
  </si>
  <si>
    <t>ST1:  10</t>
  </si>
  <si>
    <t>283231414</t>
  </si>
  <si>
    <t>Fólie nopová   tl. 0,6 mm 0,5x20 m</t>
  </si>
  <si>
    <t>140,9*0,5*1,2</t>
  </si>
  <si>
    <t>998711201R00</t>
  </si>
  <si>
    <t xml:space="preserve">Přesun hmot pro izolace proti vodě, výšky do 6 m </t>
  </si>
  <si>
    <t>712</t>
  </si>
  <si>
    <t>Živičné krytiny</t>
  </si>
  <si>
    <t>712300831R00</t>
  </si>
  <si>
    <t xml:space="preserve">Odstranění živičné krytiny střech do 10° 1vrstvé </t>
  </si>
  <si>
    <t>PST1:  12,09*20,02</t>
  </si>
  <si>
    <t>712300832R00</t>
  </si>
  <si>
    <t xml:space="preserve">Odstranění živičné krytiny střech do 10° 2vrstvé </t>
  </si>
  <si>
    <t>PST2:12,09*21,43</t>
  </si>
  <si>
    <t>712300833</t>
  </si>
  <si>
    <t xml:space="preserve">Odstranění PVC folie střech do 10° 1vrstvé </t>
  </si>
  <si>
    <t>712300845U00</t>
  </si>
  <si>
    <t xml:space="preserve">Dmtž hlavice střecha -10° pro zpětné použití </t>
  </si>
  <si>
    <t>střecha:    5</t>
  </si>
  <si>
    <t>712341559RV1</t>
  </si>
  <si>
    <t>Povlaková krytina střech do 10°, NAIP přitavením 1 vrstva - včetně dodávky  pásu s posypem</t>
  </si>
  <si>
    <t>spádový klín:</t>
  </si>
  <si>
    <t>712361703RT1</t>
  </si>
  <si>
    <t>Povlaková krytina střech do 10°, fólií lepenou 1 vrstva - fólie ve specifikaci</t>
  </si>
  <si>
    <t>712997001RT1</t>
  </si>
  <si>
    <t>Přilepení polystyrénových klínů do asfaltu polystyren ve specifikaci</t>
  </si>
  <si>
    <t>střecha :</t>
  </si>
  <si>
    <t>1NP:  11,15*2</t>
  </si>
  <si>
    <t>28375982</t>
  </si>
  <si>
    <t>Klín pro hrany EPS 100 x 100 x 1000 mm</t>
  </si>
  <si>
    <t>1NP:  11,15*2*1,1</t>
  </si>
  <si>
    <t>25</t>
  </si>
  <si>
    <t>62841164</t>
  </si>
  <si>
    <t>podkladní samolepící pás z modifikovaného asfaltu na polystyrén</t>
  </si>
  <si>
    <t>501,1305*1,2</t>
  </si>
  <si>
    <t>998712202R00</t>
  </si>
  <si>
    <t xml:space="preserve">Přesun hmot pro povlakové krytiny, výšky do 12 m </t>
  </si>
  <si>
    <t>713</t>
  </si>
  <si>
    <t>Izolace tepelné</t>
  </si>
  <si>
    <t>713100832R00</t>
  </si>
  <si>
    <t xml:space="preserve">Odstr. tepelné izolace z min. desek tl. do 200 mm </t>
  </si>
  <si>
    <t>713131131R00</t>
  </si>
  <si>
    <t>Izolace tepelná stěn lepením pir izolace za kaslík žaluzie materiál ve specifikaci</t>
  </si>
  <si>
    <t>Z/5:  2,1*13</t>
  </si>
  <si>
    <t>Z/6:  1,8</t>
  </si>
  <si>
    <t>Z/7: 2,135</t>
  </si>
  <si>
    <t>Z/8: 1,03</t>
  </si>
  <si>
    <t>32,265*0,27</t>
  </si>
  <si>
    <t>713141111R00</t>
  </si>
  <si>
    <t xml:space="preserve">Izolace tepelná střech plně lep.asfaltem, 1vrstvá </t>
  </si>
  <si>
    <t>713141125R00</t>
  </si>
  <si>
    <t xml:space="preserve">Izolace tepelná střech, desky, na lepidlo PUK </t>
  </si>
  <si>
    <t xml:space="preserve">Izolace nad římsou:  </t>
  </si>
  <si>
    <t>1NP:  (20,85*2)*0,5</t>
  </si>
  <si>
    <t>2NP:  (12,09+21,44)*2*0,5</t>
  </si>
  <si>
    <t>713190813R00</t>
  </si>
  <si>
    <t xml:space="preserve">Odstranění tepelné izolace, škvára tl. do 15 cm </t>
  </si>
  <si>
    <t>PST1:12,09*20,02</t>
  </si>
  <si>
    <t>28375704</t>
  </si>
  <si>
    <t>Deska izolační stabilizov. EPS 100S  1000 x 500 mm</t>
  </si>
  <si>
    <t>501,1305*0,18*1,1</t>
  </si>
  <si>
    <t>28375976</t>
  </si>
  <si>
    <t>Deska - klín spádový  EPS 100S</t>
  </si>
  <si>
    <t>501,1305*0,02*1,1</t>
  </si>
  <si>
    <t>28376520</t>
  </si>
  <si>
    <t>Deska izolační PIR - 1250x625x 50 mm</t>
  </si>
  <si>
    <t>54,38*1,2</t>
  </si>
  <si>
    <t>28376531</t>
  </si>
  <si>
    <t>Deska izolační PIR  1250x625x 20 mm</t>
  </si>
  <si>
    <t>32,265*0,27*1,2</t>
  </si>
  <si>
    <t>998713202R00</t>
  </si>
  <si>
    <t xml:space="preserve">Přesun hmot pro izolace tepelné, výšky do 12 m </t>
  </si>
  <si>
    <t>721</t>
  </si>
  <si>
    <t>Vnitřní kanalizace</t>
  </si>
  <si>
    <t>721110943U00</t>
  </si>
  <si>
    <t xml:space="preserve">Úprava kanalizace napojení na dešťové svody </t>
  </si>
  <si>
    <t>- vykop zeminy</t>
  </si>
  <si>
    <t xml:space="preserve">- uprava kanal.potrubí </t>
  </si>
  <si>
    <t xml:space="preserve">- Dmzž a Mtž čistícího kusu </t>
  </si>
  <si>
    <t>- Zpětný zásyp vykopané kanalizace</t>
  </si>
  <si>
    <t>- Dmtž a zpětná Mtž litinové části svodu</t>
  </si>
  <si>
    <t>Napojení dešť. svodů na ležatou kanalizaci:   5</t>
  </si>
  <si>
    <t>721171113R00</t>
  </si>
  <si>
    <t>Potrubí z plastu odpadní hrdlové d 200 m nastavení větracího potrubí na střeše</t>
  </si>
  <si>
    <t>střecha:  5*0,5</t>
  </si>
  <si>
    <t>721273145R00</t>
  </si>
  <si>
    <t xml:space="preserve">Zpětná Mtž hlavice ventilační z PVC </t>
  </si>
  <si>
    <t>střecha:5</t>
  </si>
  <si>
    <t>998721201R00</t>
  </si>
  <si>
    <t xml:space="preserve">Přesun hmot pro vnitřní kanalizaci, výšky do 6 m </t>
  </si>
  <si>
    <t>730</t>
  </si>
  <si>
    <t>Ústřední vytápění</t>
  </si>
  <si>
    <t>730231310R00</t>
  </si>
  <si>
    <t xml:space="preserve">Topení dle přílohy </t>
  </si>
  <si>
    <t>734</t>
  </si>
  <si>
    <t>Armatury</t>
  </si>
  <si>
    <t>734190109</t>
  </si>
  <si>
    <t xml:space="preserve">Přenastavení spodních ventilů </t>
  </si>
  <si>
    <t>734221601R00</t>
  </si>
  <si>
    <t xml:space="preserve">Ventily termostat.bez hlavice RDV 80 přímé, G 3/8 </t>
  </si>
  <si>
    <t>734443811R00</t>
  </si>
  <si>
    <t xml:space="preserve">Demontáž termostatických hlavic </t>
  </si>
  <si>
    <t>998734201R00</t>
  </si>
  <si>
    <t xml:space="preserve">Přesun hmot pro armatury, výšky do 6 m </t>
  </si>
  <si>
    <t>762</t>
  </si>
  <si>
    <t>Konstrukce tesařské</t>
  </si>
  <si>
    <t>762441113RT2</t>
  </si>
  <si>
    <t>Montáž obložení římsy, deskou,1vrst.,hmoždinkami včetně dodávky desky  3 N tl. 20 mm</t>
  </si>
  <si>
    <t>2NP:  (12,09+21,43)*2*0,36</t>
  </si>
  <si>
    <t>1NP:  (20,2*0,36)*2</t>
  </si>
  <si>
    <t>762495000R00</t>
  </si>
  <si>
    <t xml:space="preserve">Spojovací a ochranné prostř. obložení atiky </t>
  </si>
  <si>
    <t>762521962U00</t>
  </si>
  <si>
    <t xml:space="preserve">Vyřezání podlahy -1m2 deska tvrdá </t>
  </si>
  <si>
    <t xml:space="preserve">Řez betonu pro úpravu prahu dveří:   </t>
  </si>
  <si>
    <t>0,/01:  1,4*2</t>
  </si>
  <si>
    <t>998762202R00</t>
  </si>
  <si>
    <t xml:space="preserve">Přesun hmot pro tesařské konstrukce, výšky do 12 m </t>
  </si>
  <si>
    <t>763</t>
  </si>
  <si>
    <t>Dřevostavby</t>
  </si>
  <si>
    <t>763121421U00</t>
  </si>
  <si>
    <t xml:space="preserve">SDK stěna  CW+UW </t>
  </si>
  <si>
    <t>Opláštění a předstěna:</t>
  </si>
  <si>
    <t>1NP:(0,57+1,45+0,57)*0,37</t>
  </si>
  <si>
    <t>(0,57+1,15+0,57)*0,37</t>
  </si>
  <si>
    <t>1,4*0,68</t>
  </si>
  <si>
    <t>(0,8+2,607)*0,68</t>
  </si>
  <si>
    <t>(0,82+1,8+3,67)*0,68</t>
  </si>
  <si>
    <t>2NP:(0,8+2,607)*0,68</t>
  </si>
  <si>
    <t>763131821U00</t>
  </si>
  <si>
    <t xml:space="preserve">Dmtž SDK podhled 2vrst kce 1xdeska </t>
  </si>
  <si>
    <t>2NP:    16+(1,3*3,67)+(2,7*1,5)</t>
  </si>
  <si>
    <t>763131912U00</t>
  </si>
  <si>
    <t xml:space="preserve">Otvor 0,25m2 SDK podhled </t>
  </si>
  <si>
    <t>1NP:    1+1+1</t>
  </si>
  <si>
    <t>2NP:    1</t>
  </si>
  <si>
    <t>998763201R00</t>
  </si>
  <si>
    <t xml:space="preserve">Přesun hmot pro dřevostavby, výšky do 12 m </t>
  </si>
  <si>
    <t>764</t>
  </si>
  <si>
    <t>Konstrukce klempířské</t>
  </si>
  <si>
    <t>764231420R00</t>
  </si>
  <si>
    <t xml:space="preserve">Krycí lišta Ti Zn rš 100 mm </t>
  </si>
  <si>
    <t>K5:   49,74</t>
  </si>
  <si>
    <t>K4:    4</t>
  </si>
  <si>
    <t>K6:    39,095</t>
  </si>
  <si>
    <t>764231430R00</t>
  </si>
  <si>
    <t xml:space="preserve">Okapnice Ti Zn plech,rš 275 mm </t>
  </si>
  <si>
    <t>764231440R00</t>
  </si>
  <si>
    <t xml:space="preserve">Lemování okapnice Ti Zn plechem rš 370 mm </t>
  </si>
  <si>
    <t>K4:   4</t>
  </si>
  <si>
    <t>764231450R00</t>
  </si>
  <si>
    <t xml:space="preserve">Lemování římsy  Ti Zn plechem ,rš 425 mm </t>
  </si>
  <si>
    <t>K7:    2,08</t>
  </si>
  <si>
    <t>764241430R00</t>
  </si>
  <si>
    <t xml:space="preserve">Lemování trub z Ti Zn, vlnitá krytina, D do 150 mm </t>
  </si>
  <si>
    <t>K10:    6</t>
  </si>
  <si>
    <t>764251401R00</t>
  </si>
  <si>
    <t xml:space="preserve">Žlaby z Ti Zn plechu, podok. čtyřhranné, rš 160 mm </t>
  </si>
  <si>
    <t>K2:  66,34</t>
  </si>
  <si>
    <t>764331830R00</t>
  </si>
  <si>
    <t xml:space="preserve">Demontáž lemování římsy, rš 250 a 330 mm, do 30° </t>
  </si>
  <si>
    <t>764351810R00</t>
  </si>
  <si>
    <t xml:space="preserve">Demontáž žlabů 4hran., rovných, rš 330 mm, do 30° </t>
  </si>
  <si>
    <t>764391820R00</t>
  </si>
  <si>
    <t xml:space="preserve">Demontáž okapnice rš 250 a 330 mm, do 30° </t>
  </si>
  <si>
    <t>764391840R00</t>
  </si>
  <si>
    <t xml:space="preserve">Demontáž lemování okapnice do 30° </t>
  </si>
  <si>
    <t>764410850R00</t>
  </si>
  <si>
    <t xml:space="preserve">Demontáž oplechování parapetů,rš od 100 do 330 mm </t>
  </si>
  <si>
    <t>1NP:  2,1*22</t>
  </si>
  <si>
    <t xml:space="preserve">  </t>
  </si>
  <si>
    <t xml:space="preserve">  1,15*7</t>
  </si>
  <si>
    <t xml:space="preserve">  0,6*3</t>
  </si>
  <si>
    <t xml:space="preserve">  1,03</t>
  </si>
  <si>
    <t xml:space="preserve">  1,8*2</t>
  </si>
  <si>
    <t xml:space="preserve">  1,3*3</t>
  </si>
  <si>
    <t xml:space="preserve">  0,9</t>
  </si>
  <si>
    <t>2NP:  2,1*9</t>
  </si>
  <si>
    <t xml:space="preserve">  1,15*3</t>
  </si>
  <si>
    <t>764411400R00</t>
  </si>
  <si>
    <t>Oplechování parapetů,  Al, rš 440 mm barevný RAL 9016 bílá,včetně koncových krytek</t>
  </si>
  <si>
    <t>K1:   87,415</t>
  </si>
  <si>
    <t>764451804R00</t>
  </si>
  <si>
    <t xml:space="preserve">Demontáž odpadních trub </t>
  </si>
  <si>
    <t>764521430R00</t>
  </si>
  <si>
    <t xml:space="preserve">Okapnice pod asf.pás z Ti Zn plechu, rš 200 mm </t>
  </si>
  <si>
    <t>K9:   107,46</t>
  </si>
  <si>
    <t>764551603R00</t>
  </si>
  <si>
    <t xml:space="preserve">Svod z Ti Zn RHEINZINK, kruhový, D 100 mm </t>
  </si>
  <si>
    <t>K3:    25,1</t>
  </si>
  <si>
    <t>28341135</t>
  </si>
  <si>
    <t>Roh  žlabový  300  x 300  d 160 mm  TiZn</t>
  </si>
  <si>
    <t>K2:    4</t>
  </si>
  <si>
    <t>5534425630</t>
  </si>
  <si>
    <t>Kotlík sběrný hranatý RHEINZINK 125/100</t>
  </si>
  <si>
    <t>K3:    4</t>
  </si>
  <si>
    <t>5534426581</t>
  </si>
  <si>
    <t>Odskok svodu pr.100 o 360 mm,dl.500 mm TiZn RHERINZINK</t>
  </si>
  <si>
    <t>5535132111</t>
  </si>
  <si>
    <t>Odskok svodu d 100/110,dl.250</t>
  </si>
  <si>
    <t>K8:    2</t>
  </si>
  <si>
    <t>998764202R00</t>
  </si>
  <si>
    <t xml:space="preserve">Přesun hmot pro klempířské konstr., výšky do 12 m </t>
  </si>
  <si>
    <t>766</t>
  </si>
  <si>
    <t>Konstrukce truhlářské</t>
  </si>
  <si>
    <t>766825888</t>
  </si>
  <si>
    <t xml:space="preserve">Demontáž garnyže </t>
  </si>
  <si>
    <t>1NP:    1</t>
  </si>
  <si>
    <t>998766201R00</t>
  </si>
  <si>
    <t xml:space="preserve">Přesun hmot pro truhlářské konstr., výšky do 6 m </t>
  </si>
  <si>
    <t>767</t>
  </si>
  <si>
    <t>Konstrukce zámečnické</t>
  </si>
  <si>
    <t>767121901R00</t>
  </si>
  <si>
    <t>Dmtž a zpětná Mtž zábradlí terasy v místě napojení dešt. svodu do kanalizace</t>
  </si>
  <si>
    <t>Terasa trubkové lešení:   1</t>
  </si>
  <si>
    <t>767222555</t>
  </si>
  <si>
    <t xml:space="preserve">Dmtž a nová Mtž  plech.kaslíků </t>
  </si>
  <si>
    <t>terasa:   3</t>
  </si>
  <si>
    <t>767311821U00</t>
  </si>
  <si>
    <t xml:space="preserve">Dmtž stříšky nad popelnicí pro další použití </t>
  </si>
  <si>
    <t>Z/2:   1</t>
  </si>
  <si>
    <t>767311823U00</t>
  </si>
  <si>
    <t xml:space="preserve">Dmtž  zastřešení nad vstupem pro další použití </t>
  </si>
  <si>
    <t>Z/1:    2</t>
  </si>
  <si>
    <t>767312111R00</t>
  </si>
  <si>
    <t>Mtž stříšky sříšky nad popelnicí včetně kotvícího materiálu</t>
  </si>
  <si>
    <t>Z/2.:   1</t>
  </si>
  <si>
    <t>767427113R00</t>
  </si>
  <si>
    <t>Přiznaný kaslík pro žaluzie 270x140 mm pro lamely š. 90 mm</t>
  </si>
  <si>
    <t>767621221</t>
  </si>
  <si>
    <t xml:space="preserve">Motor pro žaluzie </t>
  </si>
  <si>
    <t>Z/5:  13</t>
  </si>
  <si>
    <t>Z/6:  1</t>
  </si>
  <si>
    <t>Z/7:  1</t>
  </si>
  <si>
    <t>Z/8:  1</t>
  </si>
  <si>
    <t>767621222R00</t>
  </si>
  <si>
    <t>Venkovní hliníkové předokení žaluzie, lamely 90 mm boční vedení fixováno do fasády</t>
  </si>
  <si>
    <t>Z/5:  (2,1*2,2)*13</t>
  </si>
  <si>
    <t>Z/6:  1,8*2,2</t>
  </si>
  <si>
    <t>Z/7: 2,135*2,2</t>
  </si>
  <si>
    <t>Z/8: 1,03*1,81</t>
  </si>
  <si>
    <t>767621223</t>
  </si>
  <si>
    <t xml:space="preserve">Ovladač  a  přímač na dálkové ovládání žaluzií </t>
  </si>
  <si>
    <t>767621778</t>
  </si>
  <si>
    <t xml:space="preserve">Úprava mříže anglického dvorku </t>
  </si>
  <si>
    <t>mříž bude demontována,zkrácena o 160 mm a znova namontována</t>
  </si>
  <si>
    <t>Z/11:   2</t>
  </si>
  <si>
    <t>767640111U00</t>
  </si>
  <si>
    <t xml:space="preserve">Mtž dveře vchod 1kř </t>
  </si>
  <si>
    <t>O/03:   1</t>
  </si>
  <si>
    <t>767640223U00</t>
  </si>
  <si>
    <t xml:space="preserve">Mtž dveře vchod 2kř </t>
  </si>
  <si>
    <t>O/01:     2</t>
  </si>
  <si>
    <t>O/02:     1</t>
  </si>
  <si>
    <t>767658777</t>
  </si>
  <si>
    <t xml:space="preserve">Úprava schodiště nové nástavby </t>
  </si>
  <si>
    <t>Schodiště bude demontováno a posunuto o  200 mm od stávajícího zdiva kvůli zateplení obvodového pláště. Podesta vstupu do 2NP bude nastavena paroroštem a nutné prodloužení zábradlí. Včetně kotvících prvků</t>
  </si>
  <si>
    <t>Z/12:    1</t>
  </si>
  <si>
    <t>767658916R00</t>
  </si>
  <si>
    <t xml:space="preserve">Úprava vrátka </t>
  </si>
  <si>
    <t>Dmtž a zpětná montáž. vrátka zkrácena o 160 mm.Kotvící materiál</t>
  </si>
  <si>
    <t>Z/9:    1</t>
  </si>
  <si>
    <t>vrátka severní strana:    1</t>
  </si>
  <si>
    <t>767833100R00</t>
  </si>
  <si>
    <t xml:space="preserve">Montáž žebříků do zdiva včetně kotvícího materiálu </t>
  </si>
  <si>
    <t>Z/3:  3</t>
  </si>
  <si>
    <t>Z/4:  4,5</t>
  </si>
  <si>
    <t>767995101R00</t>
  </si>
  <si>
    <t xml:space="preserve">Úprava zábradlí kolem schodiště </t>
  </si>
  <si>
    <t>Dmtž a zpětná .Zábradlí zkráceno o 160 mm,včetně kotvícího materiálu</t>
  </si>
  <si>
    <t>Z/10:   1</t>
  </si>
  <si>
    <t>767995102</t>
  </si>
  <si>
    <t>Úprava zábradlí u popelnic- Dmtž,zkrácení šířky zábradlí a Mtž</t>
  </si>
  <si>
    <t>767996801R00</t>
  </si>
  <si>
    <t xml:space="preserve">Dmtž žebříků pro další použití </t>
  </si>
  <si>
    <t>283189132</t>
  </si>
  <si>
    <t>Mtž zastřešení vstupu včetně kotvícího materiálu</t>
  </si>
  <si>
    <t>55340855</t>
  </si>
  <si>
    <t>Dveře hliníkové vstupní jednokřídlé plné,otvíravé ven</t>
  </si>
  <si>
    <t>55340859</t>
  </si>
  <si>
    <t>Dveře hliníkové vstupní,dvojkřídlé se spodní plnou částí otvírané ven,levé křídlo větší</t>
  </si>
  <si>
    <t>O/02:    1</t>
  </si>
  <si>
    <t>55340860</t>
  </si>
  <si>
    <t>Dveře hliníkové vstupní 140x215 cm,dvojkřídlé dveře se spodní plnou částí,levé křídlo větší</t>
  </si>
  <si>
    <t>O/01:    2</t>
  </si>
  <si>
    <t>998767202R00</t>
  </si>
  <si>
    <t xml:space="preserve">Přesun hmot pro zámečnické konstr., výšky do 12 m </t>
  </si>
  <si>
    <t>771</t>
  </si>
  <si>
    <t>Podlahy z dlaždic a obklady</t>
  </si>
  <si>
    <t>771101210RT1</t>
  </si>
  <si>
    <t>Penetrace podkladu pod dlažby penetrační nátěr Primer G</t>
  </si>
  <si>
    <t>Doplnění dlažby po posunutí dveří:</t>
  </si>
  <si>
    <t>O/03:  0,9*0,6</t>
  </si>
  <si>
    <t>O/02:  1,3*0,6</t>
  </si>
  <si>
    <t>O/01:  1,4*0,6*2</t>
  </si>
  <si>
    <t>771413112U00</t>
  </si>
  <si>
    <t xml:space="preserve">Mtž sokl pórovina rovný lepidlo -90 </t>
  </si>
  <si>
    <t>O/03:  0,4*2</t>
  </si>
  <si>
    <t>O/02:  0,4*2</t>
  </si>
  <si>
    <t>O/01:  0,4*2*2</t>
  </si>
  <si>
    <t>771573112U00</t>
  </si>
  <si>
    <t xml:space="preserve">Mtž keram režná hladká lepidlo -9 </t>
  </si>
  <si>
    <t>771573912U00</t>
  </si>
  <si>
    <t xml:space="preserve">Opr dlažba keramika lepení -9ks/m2 </t>
  </si>
  <si>
    <t>Oprava dlažby po posunutí dveří:</t>
  </si>
  <si>
    <t>O/03:   3</t>
  </si>
  <si>
    <t>O/02:   4</t>
  </si>
  <si>
    <t>O/01:   4*2</t>
  </si>
  <si>
    <t>771579791R00</t>
  </si>
  <si>
    <t xml:space="preserve">Příplatek za plochu podlah keram. do 5 m2 jednotl. </t>
  </si>
  <si>
    <t>59764202</t>
  </si>
  <si>
    <t>Dlažba  300x300x9 mm</t>
  </si>
  <si>
    <t>podlaha:  3*1,1</t>
  </si>
  <si>
    <t>sokl:  (0,4*2)*0,1*4*1,2</t>
  </si>
  <si>
    <t>998771202R00</t>
  </si>
  <si>
    <t xml:space="preserve">Přesun hmot pro podlahy z dlaždic, výšky do 12 m </t>
  </si>
  <si>
    <t>783</t>
  </si>
  <si>
    <t>Nátěry</t>
  </si>
  <si>
    <t>783101821R00</t>
  </si>
  <si>
    <t xml:space="preserve">Odstranění nátěrů z ocel. konstrukcí "A" opálením </t>
  </si>
  <si>
    <t>Z/9: (1*1,5)*2</t>
  </si>
  <si>
    <t>Z/10:(1,24+4)*1*2</t>
  </si>
  <si>
    <t>Z/4: (4,5*0,5)*2</t>
  </si>
  <si>
    <t>Z/3:(3*0,5)*5</t>
  </si>
  <si>
    <t>dvířka od elektrorozvdů:  (0,6*0,8)*2*3</t>
  </si>
  <si>
    <t>zábradlí u popelnic:  (1,2*1,2)*2*2</t>
  </si>
  <si>
    <t>vrátka severní strana:  (1,2*1,4)*2</t>
  </si>
  <si>
    <t>trubkové zábradlí terasy: (3,35+5,83)*1,1</t>
  </si>
  <si>
    <t>783212100R00</t>
  </si>
  <si>
    <t xml:space="preserve">Nátěr olejový kovových konstrukcí dvojnásobný </t>
  </si>
  <si>
    <t>783216100R00</t>
  </si>
  <si>
    <t xml:space="preserve">Nátěr olejový kovových konstrukcí základní </t>
  </si>
  <si>
    <t>784</t>
  </si>
  <si>
    <t>Malby</t>
  </si>
  <si>
    <t>784191201R00</t>
  </si>
  <si>
    <t xml:space="preserve">Penetrace podkladu hloubková Primalex 1x </t>
  </si>
  <si>
    <t>Stěny a stropy dotčené pracemi VZT vždy celá plocha stropu či stěny:      180</t>
  </si>
  <si>
    <t>784195122R00</t>
  </si>
  <si>
    <t xml:space="preserve">Malba tekutá  Standard, barva, 2 x </t>
  </si>
  <si>
    <t>Stěny a stropy dotčené pracemi VZT vždy plocha celé stěny nebo stropu:      180</t>
  </si>
  <si>
    <t>784402801R00</t>
  </si>
  <si>
    <t xml:space="preserve">Odstranění malby oškrábáním v místnosti H do 3,8 m </t>
  </si>
  <si>
    <t>Stěny a stropy dotčené pracemi VZT vždy celá plocha stropu či stěny:      140</t>
  </si>
  <si>
    <t>M21</t>
  </si>
  <si>
    <t>Elektromontáže</t>
  </si>
  <si>
    <t>210000111</t>
  </si>
  <si>
    <t xml:space="preserve">Elektroinstalce dle přílohy </t>
  </si>
  <si>
    <t>210111000</t>
  </si>
  <si>
    <t>Vložení podkladní plochy na podložení světel na fasádě - dřevotřískové desky kotvené na chem.kotvu</t>
  </si>
  <si>
    <t>2105885444</t>
  </si>
  <si>
    <t xml:space="preserve">Dmtž hromosvod </t>
  </si>
  <si>
    <t>kpl</t>
  </si>
  <si>
    <t>210588545</t>
  </si>
  <si>
    <t xml:space="preserve">Mtž hromosvod včetně revizní zprávy </t>
  </si>
  <si>
    <t>M24</t>
  </si>
  <si>
    <t>Montáže vzduchotechnických zařízení</t>
  </si>
  <si>
    <t>240000111</t>
  </si>
  <si>
    <t>Dmtž a zpětná mtž vzduchotechnické jednotky, úprava potrubí</t>
  </si>
  <si>
    <t>Venkovní jednotka na střeše 1 NP:   1</t>
  </si>
  <si>
    <t>2400001111</t>
  </si>
  <si>
    <t xml:space="preserve">VZT dle přílohy </t>
  </si>
  <si>
    <t>240000112</t>
  </si>
  <si>
    <t>Dmtž a zpětná Mtž jednotky VZT na zdivu fasády, vypuštění a napuštění chl.kapaliny,zprovoznění</t>
  </si>
  <si>
    <t>24000113</t>
  </si>
  <si>
    <t xml:space="preserve">Měření hluku před uvedením do provozu </t>
  </si>
  <si>
    <t>2401110112</t>
  </si>
  <si>
    <t xml:space="preserve">VZT - jednotky dle přílohy 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</si>
  <si>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</si>
  <si>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</si>
  <si>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</si>
  <si>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</si>
  <si>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</si>
  <si>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</si>
  <si>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</si>
  <si>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</si>
  <si>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</si>
  <si>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</si>
  <si>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</si>
  <si>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</si>
  <si>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979999996R00</t>
  </si>
  <si>
    <t xml:space="preserve">Poplatek za skládku suti a vybouraných hmot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</si>
  <si>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</si>
  <si>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</si>
  <si>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</si>
  <si>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</si>
  <si>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</si>
  <si>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Kompletační činnost (IČD)</t>
  </si>
  <si>
    <t>MŠ U Sluncové</t>
  </si>
  <si>
    <t>U Sluncové 135/10a, Praha 8</t>
  </si>
  <si>
    <t>Poř.</t>
  </si>
  <si>
    <t>Kód</t>
  </si>
  <si>
    <t>Popis</t>
  </si>
  <si>
    <t>Referenční výrobek</t>
  </si>
  <si>
    <t>Jedn. Cena dodávka</t>
  </si>
  <si>
    <t>Cena (bez DPH)</t>
  </si>
  <si>
    <t>Vzduchotechnika - výpis jedné vzduchotechnické jednotky vč. příslušenství</t>
  </si>
  <si>
    <t>1.01a Rekuperační jednotka (nab. N54496/Z27026)</t>
  </si>
  <si>
    <t>Atrea Duplex 1000 Multi</t>
  </si>
  <si>
    <t xml:space="preserve">Větrací rekuperační jednotka Duplex 500 Multi; průtok 450 m3/h/200Pa; provedení podstropní; EC ventilátory; rekuperační protiproudý výměník S3.B;, hrdlo D200mm, závěsy; </t>
  </si>
  <si>
    <t>Kazetový filtr pro přívod vzduchu třída F7</t>
  </si>
  <si>
    <t>Kazetový filtr pro odvod vzduchu třída M5</t>
  </si>
  <si>
    <t>By-pass (500M)</t>
  </si>
  <si>
    <t>1.01b</t>
  </si>
  <si>
    <t>Uzavírací klapka průměr 200mm, i2</t>
  </si>
  <si>
    <t>1.01c</t>
  </si>
  <si>
    <t>Uzavírací klapka průměr 200mm, e1</t>
  </si>
  <si>
    <t>Průžná připojovací manžeta průměr 200mm</t>
  </si>
  <si>
    <t>By-passová klapka CM24</t>
  </si>
  <si>
    <t>1.01d</t>
  </si>
  <si>
    <t>Elektrický ohřívač vzduchu - EPO-V 200/2,0-230V/2kW</t>
  </si>
  <si>
    <t>Servopohon CM24 (klapka e2)</t>
  </si>
  <si>
    <t>Servopohon CM24 (klapka i1)</t>
  </si>
  <si>
    <t>Regulace RD5 230V-EC (500M)</t>
  </si>
  <si>
    <t>Externí rozvodnice 230V/ délka 3m</t>
  </si>
  <si>
    <t>RD4-IO expandér</t>
  </si>
  <si>
    <t>CF.300-příslušenství pro regulaci otáček ventulátorů na konstatní průtok</t>
  </si>
  <si>
    <t>SW hlavní vypínač</t>
  </si>
  <si>
    <t>Manostat filtru e1</t>
  </si>
  <si>
    <t>1.01e</t>
  </si>
  <si>
    <t>Regulátor CP touch nástěnný</t>
  </si>
  <si>
    <t>ADS 120 - kanálové čidlo vzduchu</t>
  </si>
  <si>
    <t>1.01f</t>
  </si>
  <si>
    <t>ADS CO2 -24 - čidlo CO2, prostorové</t>
  </si>
  <si>
    <t>2.01a Rekuperační jednotka (nab. N54496/Z27026)</t>
  </si>
  <si>
    <t>2.01b</t>
  </si>
  <si>
    <t>2.01c</t>
  </si>
  <si>
    <t>2.01d</t>
  </si>
  <si>
    <t>2.01e</t>
  </si>
  <si>
    <t>2.01f</t>
  </si>
  <si>
    <t>3.01a Rekuperační jednotka (nab. N54496/Z27026)</t>
  </si>
  <si>
    <t>3.01b</t>
  </si>
  <si>
    <t>3.01c</t>
  </si>
  <si>
    <t>3.01d</t>
  </si>
  <si>
    <t>3.01e</t>
  </si>
  <si>
    <t>3.01f</t>
  </si>
  <si>
    <t>4.01a Rekuperační jednotka (nab. N54496/Z27026)</t>
  </si>
  <si>
    <t>4.01b</t>
  </si>
  <si>
    <t>4.01c</t>
  </si>
  <si>
    <t>4.01d</t>
  </si>
  <si>
    <t>4.01e</t>
  </si>
  <si>
    <t>4.01f</t>
  </si>
  <si>
    <t>cena celkem bez DPH</t>
  </si>
  <si>
    <t xml:space="preserve">VÝKAZ VÝMĚR </t>
  </si>
  <si>
    <t>Poz.</t>
  </si>
  <si>
    <t>Vzduchotechnika</t>
  </si>
  <si>
    <t>Zařízení č. 1 - Větrání herny a ložnice MŠ - 1.NP levá strana</t>
  </si>
  <si>
    <t>1.01a</t>
  </si>
  <si>
    <t>Větrací vzduchotechnická rekuperační jednotka s digitální regulací ; rozměr LxVxŠ 1600x384x765mm; hmotnost 98kg; provedení podstropní (31); připojovací průměr 200mm; EC ventilátory, vč. čidel teploty; průtok 450m3/h/200Pa; 2x klapka se sevopohonem; by-pass s klapkou; protiproudý rekuperační výměník S3.B 85%; elektrický ohřívač 230V/2kW, ; 2xčidlo CO2 prostorové; filtry vzduchu M5,F7; průžná připojovací manžeta;viz výpis vzt jednotky</t>
  </si>
  <si>
    <t>Duplex Multi 500</t>
  </si>
  <si>
    <t>1.02a</t>
  </si>
  <si>
    <t>Nasávací protidešťová žaluzie, 250x250mm, síť, přechod 250x250/D200mm; v barvě fasády</t>
  </si>
  <si>
    <t>MSK 150</t>
  </si>
  <si>
    <t>1.02b</t>
  </si>
  <si>
    <t>Výfuková protidešťová žaluzie, 250x250mm, síť, přechod 250x250/D200mm;  v barvě fasády</t>
  </si>
  <si>
    <t>MSK 200</t>
  </si>
  <si>
    <t>1.03a</t>
  </si>
  <si>
    <t>Výustka komfortní pro kruhové potrubí - přívod vzduchu, 425/75mm, regulace přesuvnými lamelami</t>
  </si>
  <si>
    <t>Elektrodesign RH200 se síťkou</t>
  </si>
  <si>
    <t>1.03b</t>
  </si>
  <si>
    <t>Výustka komfortní pro kruhové potrubí - přívod vzduchu, 625/75mm, regulace přesuvnými lamelami</t>
  </si>
  <si>
    <t>1.03c</t>
  </si>
  <si>
    <t>Výustka komfortní pro kruhové potrubí - odvod vzduchu, 625/75mm, regulace přesuvnými lamelami</t>
  </si>
  <si>
    <t>1.03d</t>
  </si>
  <si>
    <t>Výustka komfortní pro kruhové potrubí - odvod vzduchu, 825/75mm, regulace přesuvnými lamelami</t>
  </si>
  <si>
    <t>1.04a</t>
  </si>
  <si>
    <t>Protipožární regulační klapka (EI30) D200mm se servopohonem 24V a teplotním čidlem</t>
  </si>
  <si>
    <t>Trox FD-Q-Z-H-M/400</t>
  </si>
  <si>
    <t>1.06</t>
  </si>
  <si>
    <t>Kruhové potrubí spiro Ø200mm vč. tvarovek a závěsů; přiznané potrubí v bílé barvě</t>
  </si>
  <si>
    <t>1.07</t>
  </si>
  <si>
    <t>Kruhové potrubí sonoflex Ø200mm, izolace 25mm, vč. tvarovek a závěsů</t>
  </si>
  <si>
    <t>1.08</t>
  </si>
  <si>
    <t>Tepelná izolace s hliníkovým polepem ALS; tl.20mm</t>
  </si>
  <si>
    <t>1.09</t>
  </si>
  <si>
    <t>Protipožární izolace s hliníkovým polepem EI30; tl. 40mm</t>
  </si>
  <si>
    <t>1.10</t>
  </si>
  <si>
    <t>Propojovací kabel servopohonů CYKY 3Ox1,5 vč.  příslušenství (příchytky, lišty)</t>
  </si>
  <si>
    <t>Propojovací kabel ovladače a CO2; SYFKY 2x2x0,5 vč. příslušenství (příchytky, lišty)</t>
  </si>
  <si>
    <t>1.11</t>
  </si>
  <si>
    <t>Potrubí kanalizace DN32 vč. tvarovek</t>
  </si>
  <si>
    <t>Sifon kondenzátu</t>
  </si>
  <si>
    <t>1.12</t>
  </si>
  <si>
    <t>Přesun 2ks kulových uzávěrů vody, včetně dodávky 2 novýk kulovýk kohoutů</t>
  </si>
  <si>
    <t>Potrubí PPR D25; napojení na stávající potrubí ve stěně</t>
  </si>
  <si>
    <t>1.13</t>
  </si>
  <si>
    <t>Montáž systému a zprovoznění systému vzduchotechniky</t>
  </si>
  <si>
    <t>Zaregulování a měření průtoků; měření hluku; zkoušky; zaškolení obsluhy</t>
  </si>
  <si>
    <t>Dokumentace skutečného provedení</t>
  </si>
  <si>
    <t>Zařízení č. 2 - Větrání herny a ložnice MŠ - 1.NP pravá strana</t>
  </si>
  <si>
    <t>2.01a</t>
  </si>
  <si>
    <t>2.02a</t>
  </si>
  <si>
    <t>2.02b</t>
  </si>
  <si>
    <t>2.03a</t>
  </si>
  <si>
    <t>2.03b</t>
  </si>
  <si>
    <t>2.03c</t>
  </si>
  <si>
    <t>2.04a</t>
  </si>
  <si>
    <t>2.04b</t>
  </si>
  <si>
    <t>Protipožární klapka (EI30) D200mm; s teplotním čidlem</t>
  </si>
  <si>
    <t>2.05a</t>
  </si>
  <si>
    <t>Regulační klapka těsná D200mm se servopohonem 24V-LM 24A</t>
  </si>
  <si>
    <t>2.06</t>
  </si>
  <si>
    <t>2.07</t>
  </si>
  <si>
    <t>2.08</t>
  </si>
  <si>
    <t>2.09</t>
  </si>
  <si>
    <t>Propojovací kabel servopohonů CYKY 3Ox1,5 vč. příslušenství (příchytky, lišty)</t>
  </si>
  <si>
    <t>2.10</t>
  </si>
  <si>
    <t>2.11</t>
  </si>
  <si>
    <t>Zařízení č. 3 - Větrání herny a ložnice MŠ - 2.NP levá strana</t>
  </si>
  <si>
    <t>3.01a</t>
  </si>
  <si>
    <t>3.02a</t>
  </si>
  <si>
    <t>3.02b</t>
  </si>
  <si>
    <t>3.03a</t>
  </si>
  <si>
    <t>Talířový ventil přívodní kovový, 200mm</t>
  </si>
  <si>
    <t>3.03b</t>
  </si>
  <si>
    <t>Talířový ventil podvodní kovový, 200mm</t>
  </si>
  <si>
    <t>3.04a</t>
  </si>
  <si>
    <t>3.04b</t>
  </si>
  <si>
    <t>3.05a</t>
  </si>
  <si>
    <t>3.06</t>
  </si>
  <si>
    <t>Kruhové potrubí spiro Ø200mm vč. tvarovek a závěsů; vedeno v SDk zákrytu</t>
  </si>
  <si>
    <t>3.07</t>
  </si>
  <si>
    <t>3.08</t>
  </si>
  <si>
    <t>3.09</t>
  </si>
  <si>
    <t>3.10</t>
  </si>
  <si>
    <t>3.11</t>
  </si>
  <si>
    <t>Zařízení č. 4 - Větrání herny a ložnice MŠ - 2.NP pravá strana</t>
  </si>
  <si>
    <t>4.01a</t>
  </si>
  <si>
    <t>4.02a</t>
  </si>
  <si>
    <t>4.02b</t>
  </si>
  <si>
    <t>4.03a</t>
  </si>
  <si>
    <t>4.03b</t>
  </si>
  <si>
    <t>4.03c</t>
  </si>
  <si>
    <t>4.04a</t>
  </si>
  <si>
    <t>4.04b</t>
  </si>
  <si>
    <t>4.05a</t>
  </si>
  <si>
    <t>4.06</t>
  </si>
  <si>
    <t>4.07</t>
  </si>
  <si>
    <t>4.08</t>
  </si>
  <si>
    <t>4.09</t>
  </si>
  <si>
    <t>4.10</t>
  </si>
  <si>
    <t>4.11</t>
  </si>
  <si>
    <t>Poznámka:</t>
  </si>
  <si>
    <t>Všechny pohledové a koncové prvky musí být schváleny investorem nebo architektem. Navržené technické řešení odpovídá použití referenčních výrobků, při jejich záměně nutno v technickém řešení zohlednit odlišné parametry (i v návaznosti na ostatní profese). Je proveden výpis základních vzduhotechnický tvarovek, je nutno uvažovat, že jejich množsví se může lišit vlivem změny trasy vzduchotechnického potrubí při koordinaci na stavbě.</t>
  </si>
  <si>
    <t>MŠ U SLUNCOVÉ</t>
  </si>
  <si>
    <t/>
  </si>
  <si>
    <t>Výrobce</t>
  </si>
  <si>
    <t>jed. mon.</t>
  </si>
  <si>
    <t>celk. mont.</t>
  </si>
  <si>
    <t>jedn. mat.</t>
  </si>
  <si>
    <t>celk. mat.</t>
  </si>
  <si>
    <t>celkem mat.+mont.</t>
  </si>
  <si>
    <t>ELEKTROINSTALACE-ŽALUZIE+VZT</t>
  </si>
  <si>
    <t>Demontáž stávajících svodů</t>
  </si>
  <si>
    <t>Jímací vodič FeZm 8 mm, vč. podpěr</t>
  </si>
  <si>
    <t>Jímací vodič FeZm 10 mm, vč. podpěr</t>
  </si>
  <si>
    <t>Ochranný úhelník (2 m)</t>
  </si>
  <si>
    <t>Zkušební svorka</t>
  </si>
  <si>
    <t>Venkovní svítidla, nástěnná, na fasádu, s pohyb. čidlem (2x10 W_LED, 3.000 lm, 4.000 K, bílé světlo, IP44)</t>
  </si>
  <si>
    <t>Demontáž a opětovná montáž zářivkových svítidel</t>
  </si>
  <si>
    <t xml:space="preserve">Krabice instalační, prázdná, pro rad. ovladač </t>
  </si>
  <si>
    <t>Krabice instalační, vč. svorkovnice</t>
  </si>
  <si>
    <t>Kabel CYKY 2x1,5</t>
  </si>
  <si>
    <t>Kabel CYKY 3x1,5</t>
  </si>
  <si>
    <t>Tr. plastová, 16 mm</t>
  </si>
  <si>
    <t>Jistič 1x10 A/B s chráníčem 0,03 A</t>
  </si>
  <si>
    <t>Kabel SYKFY 2x2x0,5</t>
  </si>
  <si>
    <t>Jistič 1x10 A/B</t>
  </si>
  <si>
    <t>Jistič 1x10 A/C</t>
  </si>
  <si>
    <t>Vyhledání místa připojení osv. schodiště na stáv. instalaci</t>
  </si>
  <si>
    <t>Dokladová část (návody, protokoly)</t>
  </si>
  <si>
    <t>Vypracování dokumentace skutečného stavu</t>
  </si>
  <si>
    <t>Vypracování výchozí revizní zprávy</t>
  </si>
  <si>
    <t>Celkem</t>
  </si>
  <si>
    <r>
      <t xml:space="preserve">Název akce:    </t>
    </r>
    <r>
      <rPr>
        <b/>
        <sz val="12"/>
        <rFont val="Times New Roman CE"/>
        <family val="1"/>
        <charset val="238"/>
      </rPr>
      <t xml:space="preserve"> Zateplení pláště objektu MŠ U Sluncové, Praha 8</t>
    </r>
  </si>
  <si>
    <t>VYTÁPĚNÍ</t>
  </si>
  <si>
    <t>Vypracoval:  R. Mrňák</t>
  </si>
  <si>
    <t>Datum: 11/2015</t>
  </si>
  <si>
    <t>Pos.č.</t>
  </si>
  <si>
    <t>popis výkonu</t>
  </si>
  <si>
    <t>m.j.</t>
  </si>
  <si>
    <t>jedn. cena</t>
  </si>
  <si>
    <t>Cena</t>
  </si>
  <si>
    <t>Demontáž termostatických hlavic</t>
  </si>
  <si>
    <t>Přenastavení spodních ventilů</t>
  </si>
  <si>
    <t>Montáž termostatických hlavic</t>
  </si>
  <si>
    <t>Kontrola potrubí</t>
  </si>
  <si>
    <t>soub</t>
  </si>
  <si>
    <t>Topná zkouška + zaregulování systému</t>
  </si>
  <si>
    <t>Doprava</t>
  </si>
  <si>
    <t>Výrobní a dílenská dokumentace,včetně</t>
  </si>
  <si>
    <t>projednání s orgány státní správy</t>
  </si>
  <si>
    <t>Slepý rozpočet</t>
  </si>
</sst>
</file>

<file path=xl/styles.xml><?xml version="1.0" encoding="utf-8"?>
<styleSheet xmlns="http://schemas.openxmlformats.org/spreadsheetml/2006/main">
  <numFmts count="8">
    <numFmt numFmtId="44" formatCode="_-* #,##0.00\ &quot;Kč&quot;_-;\-* #,##0.00\ &quot;Kč&quot;_-;_-* &quot;-&quot;??\ &quot;Kč&quot;_-;_-@_-"/>
    <numFmt numFmtId="164" formatCode="dd/mm/yy"/>
    <numFmt numFmtId="165" formatCode="0.0"/>
    <numFmt numFmtId="166" formatCode="#,##0\ &quot;Kč&quot;"/>
    <numFmt numFmtId="167" formatCode="_(#,##0&quot;.&quot;_);;;_(@_)"/>
    <numFmt numFmtId="168" formatCode="_(#,##0.0??;\-\ #,##0.0??;&quot;–&quot;???;_(@_)"/>
    <numFmt numFmtId="169" formatCode="_(#,##0_);[Red]\-\ #,##0_);&quot;–&quot;??;_(@_)"/>
    <numFmt numFmtId="170" formatCode="#,##0.000"/>
  </numFmts>
  <fonts count="47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10"/>
      <color indexed="25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6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sz val="12"/>
      <name val="Arial CE"/>
      <family val="2"/>
      <charset val="238"/>
    </font>
    <font>
      <sz val="10"/>
      <color rgb="FF9C0006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Helv"/>
      <family val="2"/>
    </font>
    <font>
      <sz val="8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Formata"/>
      <charset val="238"/>
    </font>
    <font>
      <sz val="8"/>
      <name val="Times New Roman C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indexed="9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3" fillId="0" borderId="0"/>
    <xf numFmtId="0" fontId="34" fillId="2" borderId="0" applyNumberFormat="0" applyBorder="0" applyAlignment="0" applyProtection="0"/>
    <xf numFmtId="0" fontId="3" fillId="0" borderId="0"/>
    <xf numFmtId="0" fontId="36" fillId="0" borderId="0"/>
    <xf numFmtId="0" fontId="8" fillId="0" borderId="0" applyProtection="0"/>
  </cellStyleXfs>
  <cellXfs count="34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Continuous"/>
    </xf>
    <xf numFmtId="49" fontId="6" fillId="3" borderId="4" xfId="0" applyNumberFormat="1" applyFont="1" applyFill="1" applyBorder="1" applyAlignment="1">
      <alignment horizontal="left"/>
    </xf>
    <xf numFmtId="49" fontId="5" fillId="3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3" borderId="7" xfId="0" applyNumberFormat="1" applyFont="1" applyFill="1" applyBorder="1"/>
    <xf numFmtId="49" fontId="3" fillId="3" borderId="8" xfId="0" applyNumberFormat="1" applyFont="1" applyFill="1" applyBorder="1"/>
    <xf numFmtId="49" fontId="4" fillId="3" borderId="9" xfId="0" applyNumberFormat="1" applyFont="1" applyFill="1" applyBorder="1"/>
    <xf numFmtId="49" fontId="3" fillId="3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3" borderId="12" xfId="0" applyNumberFormat="1" applyFont="1" applyFill="1" applyBorder="1"/>
    <xf numFmtId="49" fontId="3" fillId="3" borderId="13" xfId="0" applyNumberFormat="1" applyFont="1" applyFill="1" applyBorder="1"/>
    <xf numFmtId="49" fontId="4" fillId="3" borderId="0" xfId="0" applyNumberFormat="1" applyFont="1" applyFill="1" applyBorder="1"/>
    <xf numFmtId="49" fontId="3" fillId="3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3" borderId="21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centerContinuous"/>
    </xf>
    <xf numFmtId="0" fontId="4" fillId="3" borderId="22" xfId="0" applyFont="1" applyFill="1" applyBorder="1" applyAlignment="1">
      <alignment horizontal="centerContinuous"/>
    </xf>
    <xf numFmtId="0" fontId="3" fillId="3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3" borderId="2" xfId="0" applyFont="1" applyFill="1" applyBorder="1"/>
    <xf numFmtId="0" fontId="4" fillId="3" borderId="4" xfId="0" applyFont="1" applyFill="1" applyBorder="1"/>
    <xf numFmtId="0" fontId="4" fillId="3" borderId="3" xfId="0" applyFont="1" applyFill="1" applyBorder="1"/>
    <xf numFmtId="0" fontId="4" fillId="3" borderId="32" xfId="0" applyFont="1" applyFill="1" applyBorder="1"/>
    <xf numFmtId="0" fontId="4" fillId="3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3" borderId="28" xfId="0" applyFont="1" applyFill="1" applyBorder="1"/>
    <xf numFmtId="0" fontId="7" fillId="3" borderId="31" xfId="0" applyFont="1" applyFill="1" applyBorder="1"/>
    <xf numFmtId="0" fontId="7" fillId="3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" borderId="21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53" xfId="0" applyFont="1" applyFill="1" applyBorder="1" applyAlignment="1">
      <alignment horizontal="center"/>
    </xf>
    <xf numFmtId="0" fontId="4" fillId="3" borderId="54" xfId="0" applyFont="1" applyFill="1" applyBorder="1" applyAlignment="1">
      <alignment horizontal="center"/>
    </xf>
    <xf numFmtId="0" fontId="4" fillId="3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3" borderId="21" xfId="0" applyFont="1" applyFill="1" applyBorder="1"/>
    <xf numFmtId="0" fontId="4" fillId="3" borderId="22" xfId="0" applyFont="1" applyFill="1" applyBorder="1"/>
    <xf numFmtId="3" fontId="4" fillId="3" borderId="23" xfId="0" applyNumberFormat="1" applyFont="1" applyFill="1" applyBorder="1"/>
    <xf numFmtId="3" fontId="4" fillId="3" borderId="53" xfId="0" applyNumberFormat="1" applyFont="1" applyFill="1" applyBorder="1"/>
    <xf numFmtId="3" fontId="4" fillId="3" borderId="54" xfId="0" applyNumberFormat="1" applyFont="1" applyFill="1" applyBorder="1"/>
    <xf numFmtId="3" fontId="4" fillId="3" borderId="55" xfId="0" applyNumberFormat="1" applyFont="1" applyFill="1" applyBorder="1"/>
    <xf numFmtId="0" fontId="10" fillId="0" borderId="0" xfId="0" applyFont="1"/>
    <xf numFmtId="3" fontId="2" fillId="0" borderId="0" xfId="0" applyNumberFormat="1" applyFont="1" applyAlignment="1">
      <alignment horizontal="centerContinuous"/>
    </xf>
    <xf numFmtId="0" fontId="3" fillId="3" borderId="33" xfId="0" applyFont="1" applyFill="1" applyBorder="1"/>
    <xf numFmtId="0" fontId="4" fillId="3" borderId="58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right"/>
    </xf>
    <xf numFmtId="4" fontId="6" fillId="3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3" borderId="28" xfId="0" applyFont="1" applyFill="1" applyBorder="1"/>
    <xf numFmtId="0" fontId="4" fillId="3" borderId="31" xfId="0" applyFont="1" applyFill="1" applyBorder="1"/>
    <xf numFmtId="0" fontId="3" fillId="3" borderId="31" xfId="0" applyFont="1" applyFill="1" applyBorder="1"/>
    <xf numFmtId="4" fontId="3" fillId="3" borderId="42" xfId="0" applyNumberFormat="1" applyFont="1" applyFill="1" applyBorder="1"/>
    <xf numFmtId="4" fontId="3" fillId="3" borderId="28" xfId="0" applyNumberFormat="1" applyFont="1" applyFill="1" applyBorder="1"/>
    <xf numFmtId="4" fontId="3" fillId="3" borderId="31" xfId="0" applyNumberFormat="1" applyFon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1" fillId="0" borderId="0" xfId="1"/>
    <xf numFmtId="0" fontId="3" fillId="0" borderId="0" xfId="1" applyFont="1"/>
    <xf numFmtId="0" fontId="13" fillId="0" borderId="0" xfId="1" applyFont="1" applyAlignment="1">
      <alignment horizontal="centerContinuous"/>
    </xf>
    <xf numFmtId="0" fontId="14" fillId="0" borderId="0" xfId="1" applyFont="1" applyAlignment="1">
      <alignment horizontal="centerContinuous"/>
    </xf>
    <xf numFmtId="0" fontId="14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3" borderId="10" xfId="1" applyNumberFormat="1" applyFont="1" applyFill="1" applyBorder="1"/>
    <xf numFmtId="0" fontId="5" fillId="3" borderId="8" xfId="1" applyFont="1" applyFill="1" applyBorder="1" applyAlignment="1">
      <alignment horizontal="center"/>
    </xf>
    <xf numFmtId="0" fontId="5" fillId="3" borderId="8" xfId="1" applyNumberFormat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" fillId="0" borderId="0" xfId="1" applyNumberFormat="1"/>
    <xf numFmtId="0" fontId="15" fillId="0" borderId="0" xfId="1" applyFont="1"/>
    <xf numFmtId="0" fontId="16" fillId="0" borderId="59" xfId="1" applyFont="1" applyBorder="1" applyAlignment="1">
      <alignment horizontal="center" vertical="top"/>
    </xf>
    <xf numFmtId="49" fontId="16" fillId="0" borderId="59" xfId="1" applyNumberFormat="1" applyFont="1" applyBorder="1" applyAlignment="1">
      <alignment horizontal="left" vertical="top"/>
    </xf>
    <xf numFmtId="0" fontId="16" fillId="0" borderId="59" xfId="1" applyFont="1" applyBorder="1" applyAlignment="1">
      <alignment vertical="top" wrapText="1"/>
    </xf>
    <xf numFmtId="49" fontId="16" fillId="0" borderId="59" xfId="1" applyNumberFormat="1" applyFont="1" applyBorder="1" applyAlignment="1">
      <alignment horizontal="center" shrinkToFit="1"/>
    </xf>
    <xf numFmtId="4" fontId="16" fillId="0" borderId="59" xfId="1" applyNumberFormat="1" applyFont="1" applyBorder="1" applyAlignment="1">
      <alignment horizontal="right"/>
    </xf>
    <xf numFmtId="4" fontId="16" fillId="0" borderId="59" xfId="1" applyNumberFormat="1" applyFont="1" applyBorder="1"/>
    <xf numFmtId="0" fontId="5" fillId="0" borderId="56" xfId="1" applyFont="1" applyBorder="1" applyAlignment="1">
      <alignment horizontal="center"/>
    </xf>
    <xf numFmtId="49" fontId="5" fillId="0" borderId="56" xfId="1" applyNumberFormat="1" applyFont="1" applyBorder="1" applyAlignment="1">
      <alignment horizontal="left"/>
    </xf>
    <xf numFmtId="0" fontId="19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20" fillId="4" borderId="62" xfId="1" applyNumberFormat="1" applyFont="1" applyFill="1" applyBorder="1" applyAlignment="1">
      <alignment horizontal="right" wrapText="1"/>
    </xf>
    <xf numFmtId="0" fontId="20" fillId="4" borderId="34" xfId="1" applyFont="1" applyFill="1" applyBorder="1" applyAlignment="1">
      <alignment horizontal="left" wrapText="1"/>
    </xf>
    <xf numFmtId="0" fontId="20" fillId="0" borderId="13" xfId="0" applyFont="1" applyBorder="1" applyAlignment="1">
      <alignment horizontal="right"/>
    </xf>
    <xf numFmtId="0" fontId="3" fillId="3" borderId="10" xfId="1" applyFont="1" applyFill="1" applyBorder="1" applyAlignment="1">
      <alignment horizontal="center"/>
    </xf>
    <xf numFmtId="49" fontId="22" fillId="3" borderId="10" xfId="1" applyNumberFormat="1" applyFont="1" applyFill="1" applyBorder="1" applyAlignment="1">
      <alignment horizontal="left"/>
    </xf>
    <xf numFmtId="0" fontId="22" fillId="3" borderId="15" xfId="1" applyFont="1" applyFill="1" applyBorder="1"/>
    <xf numFmtId="0" fontId="3" fillId="3" borderId="9" xfId="1" applyFont="1" applyFill="1" applyBorder="1" applyAlignment="1">
      <alignment horizontal="center"/>
    </xf>
    <xf numFmtId="4" fontId="3" fillId="3" borderId="9" xfId="1" applyNumberFormat="1" applyFont="1" applyFill="1" applyBorder="1" applyAlignment="1">
      <alignment horizontal="right"/>
    </xf>
    <xf numFmtId="4" fontId="3" fillId="3" borderId="8" xfId="1" applyNumberFormat="1" applyFont="1" applyFill="1" applyBorder="1" applyAlignment="1">
      <alignment horizontal="right"/>
    </xf>
    <xf numFmtId="4" fontId="4" fillId="3" borderId="10" xfId="1" applyNumberFormat="1" applyFont="1" applyFill="1" applyBorder="1"/>
    <xf numFmtId="3" fontId="1" fillId="0" borderId="0" xfId="1" applyNumberFormat="1"/>
    <xf numFmtId="0" fontId="1" fillId="0" borderId="0" xfId="1" applyBorder="1"/>
    <xf numFmtId="0" fontId="23" fillId="0" borderId="0" xfId="1" applyFont="1" applyAlignment="1"/>
    <xf numFmtId="0" fontId="1" fillId="0" borderId="0" xfId="1" applyAlignment="1">
      <alignment horizontal="right"/>
    </xf>
    <xf numFmtId="0" fontId="24" fillId="0" borderId="0" xfId="1" applyFont="1" applyBorder="1"/>
    <xf numFmtId="3" fontId="24" fillId="0" borderId="0" xfId="1" applyNumberFormat="1" applyFont="1" applyBorder="1" applyAlignment="1">
      <alignment horizontal="right"/>
    </xf>
    <xf numFmtId="4" fontId="24" fillId="0" borderId="0" xfId="1" applyNumberFormat="1" applyFont="1" applyBorder="1"/>
    <xf numFmtId="0" fontId="23" fillId="0" borderId="0" xfId="1" applyFont="1" applyBorder="1" applyAlignment="1"/>
    <xf numFmtId="0" fontId="1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4" fontId="17" fillId="4" borderId="62" xfId="1" applyNumberFormat="1" applyFont="1" applyFill="1" applyBorder="1" applyAlignment="1">
      <alignment horizontal="right" wrapText="1"/>
    </xf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right" vertical="center"/>
    </xf>
    <xf numFmtId="44" fontId="1" fillId="0" borderId="0" xfId="2" applyNumberFormat="1" applyAlignment="1">
      <alignment horizontal="right" vertical="center"/>
    </xf>
    <xf numFmtId="0" fontId="1" fillId="0" borderId="0" xfId="2" applyFill="1" applyAlignment="1">
      <alignment vertical="center"/>
    </xf>
    <xf numFmtId="49" fontId="26" fillId="0" borderId="0" xfId="3" applyNumberFormat="1" applyFont="1" applyAlignment="1">
      <alignment vertical="center"/>
    </xf>
    <xf numFmtId="0" fontId="1" fillId="0" borderId="0" xfId="2" applyFill="1" applyAlignment="1">
      <alignment horizontal="center" vertical="center"/>
    </xf>
    <xf numFmtId="0" fontId="1" fillId="0" borderId="0" xfId="2" applyFill="1" applyAlignment="1">
      <alignment horizontal="right" vertical="center"/>
    </xf>
    <xf numFmtId="0" fontId="1" fillId="0" borderId="0" xfId="2" applyFill="1" applyAlignment="1">
      <alignment horizontal="right"/>
    </xf>
    <xf numFmtId="44" fontId="1" fillId="0" borderId="0" xfId="2" applyNumberFormat="1" applyFill="1" applyAlignment="1">
      <alignment horizontal="right" vertical="center"/>
    </xf>
    <xf numFmtId="49" fontId="27" fillId="0" borderId="1" xfId="4" applyNumberFormat="1" applyFont="1" applyFill="1" applyBorder="1" applyAlignment="1">
      <alignment horizontal="right" vertical="center" wrapText="1"/>
    </xf>
    <xf numFmtId="49" fontId="27" fillId="0" borderId="1" xfId="4" applyNumberFormat="1" applyFont="1" applyFill="1" applyBorder="1" applyAlignment="1">
      <alignment vertical="center" wrapText="1"/>
    </xf>
    <xf numFmtId="0" fontId="27" fillId="0" borderId="1" xfId="4" applyNumberFormat="1" applyFont="1" applyFill="1" applyBorder="1" applyAlignment="1">
      <alignment vertical="center" wrapText="1"/>
    </xf>
    <xf numFmtId="49" fontId="27" fillId="0" borderId="1" xfId="4" applyNumberFormat="1" applyFont="1" applyFill="1" applyBorder="1" applyAlignment="1">
      <alignment horizontal="center" vertical="center" wrapText="1"/>
    </xf>
    <xf numFmtId="167" fontId="28" fillId="0" borderId="0" xfId="5" applyNumberFormat="1" applyFont="1" applyFill="1" applyAlignment="1">
      <alignment vertical="center"/>
    </xf>
    <xf numFmtId="49" fontId="29" fillId="0" borderId="0" xfId="5" applyNumberFormat="1" applyFont="1" applyFill="1" applyAlignment="1">
      <alignment vertical="center"/>
    </xf>
    <xf numFmtId="49" fontId="28" fillId="0" borderId="0" xfId="5" applyNumberFormat="1" applyFont="1" applyFill="1" applyAlignment="1"/>
    <xf numFmtId="49" fontId="28" fillId="0" borderId="0" xfId="5" applyNumberFormat="1" applyFont="1" applyFill="1" applyAlignment="1">
      <alignment vertical="center"/>
    </xf>
    <xf numFmtId="168" fontId="28" fillId="0" borderId="0" xfId="5" applyNumberFormat="1" applyFont="1" applyFill="1" applyBorder="1" applyAlignment="1">
      <alignment vertical="center"/>
    </xf>
    <xf numFmtId="169" fontId="28" fillId="0" borderId="0" xfId="5" applyNumberFormat="1" applyFont="1" applyFill="1" applyAlignment="1">
      <alignment vertical="center"/>
    </xf>
    <xf numFmtId="167" fontId="30" fillId="0" borderId="0" xfId="3" applyNumberFormat="1" applyFont="1" applyFill="1" applyAlignment="1">
      <alignment vertical="center"/>
    </xf>
    <xf numFmtId="49" fontId="29" fillId="0" borderId="0" xfId="3" applyNumberFormat="1" applyFont="1" applyFill="1" applyAlignment="1">
      <alignment vertical="center"/>
    </xf>
    <xf numFmtId="49" fontId="30" fillId="0" borderId="0" xfId="3" applyNumberFormat="1" applyFont="1" applyFill="1" applyAlignment="1"/>
    <xf numFmtId="0" fontId="3" fillId="0" borderId="64" xfId="3" applyNumberFormat="1" applyFont="1" applyFill="1" applyBorder="1" applyAlignment="1">
      <alignment horizontal="left" wrapText="1"/>
    </xf>
    <xf numFmtId="49" fontId="30" fillId="0" borderId="0" xfId="3" applyNumberFormat="1" applyFont="1" applyFill="1" applyAlignment="1">
      <alignment vertical="center"/>
    </xf>
    <xf numFmtId="168" fontId="30" fillId="0" borderId="0" xfId="3" applyNumberFormat="1" applyFont="1" applyFill="1" applyBorder="1" applyAlignment="1">
      <alignment vertical="center"/>
    </xf>
    <xf numFmtId="169" fontId="30" fillId="0" borderId="0" xfId="3" applyNumberFormat="1" applyFont="1" applyFill="1" applyAlignment="1"/>
    <xf numFmtId="167" fontId="31" fillId="0" borderId="64" xfId="3" applyNumberFormat="1" applyFont="1" applyFill="1" applyBorder="1" applyAlignment="1">
      <alignment horizontal="right" vertical="center"/>
    </xf>
    <xf numFmtId="49" fontId="31" fillId="0" borderId="64" xfId="3" applyNumberFormat="1" applyFont="1" applyFill="1" applyBorder="1" applyAlignment="1">
      <alignment horizontal="left" vertical="center"/>
    </xf>
    <xf numFmtId="0" fontId="3" fillId="0" borderId="64" xfId="3" applyNumberFormat="1" applyFont="1" applyFill="1" applyBorder="1" applyAlignment="1">
      <alignment horizontal="left" vertical="center" wrapText="1"/>
    </xf>
    <xf numFmtId="49" fontId="31" fillId="0" borderId="64" xfId="3" applyNumberFormat="1" applyFont="1" applyFill="1" applyBorder="1" applyAlignment="1">
      <alignment horizontal="center" vertical="center"/>
    </xf>
    <xf numFmtId="168" fontId="32" fillId="0" borderId="64" xfId="3" applyNumberFormat="1" applyFont="1" applyFill="1" applyBorder="1" applyAlignment="1">
      <alignment horizontal="right" vertical="center"/>
    </xf>
    <xf numFmtId="169" fontId="31" fillId="0" borderId="64" xfId="3" applyNumberFormat="1" applyFont="1" applyFill="1" applyBorder="1" applyAlignment="1">
      <alignment horizontal="right" vertical="center"/>
    </xf>
    <xf numFmtId="0" fontId="3" fillId="0" borderId="65" xfId="3" applyNumberFormat="1" applyFont="1" applyFill="1" applyBorder="1" applyAlignment="1">
      <alignment horizontal="left" vertical="center" wrapText="1"/>
    </xf>
    <xf numFmtId="169" fontId="0" fillId="0" borderId="0" xfId="0" applyNumberFormat="1"/>
    <xf numFmtId="0" fontId="33" fillId="0" borderId="0" xfId="2" applyFont="1" applyAlignment="1">
      <alignment vertical="center"/>
    </xf>
    <xf numFmtId="49" fontId="3" fillId="0" borderId="64" xfId="5" applyNumberFormat="1" applyFont="1" applyFill="1" applyBorder="1" applyAlignment="1">
      <alignment horizontal="left" vertical="center" wrapText="1"/>
    </xf>
    <xf numFmtId="49" fontId="3" fillId="0" borderId="64" xfId="6" applyNumberFormat="1" applyFont="1" applyFill="1" applyBorder="1" applyAlignment="1">
      <alignment horizontal="center" vertical="center"/>
    </xf>
    <xf numFmtId="49" fontId="3" fillId="0" borderId="64" xfId="3" applyNumberFormat="1" applyFont="1" applyFill="1" applyBorder="1" applyAlignment="1">
      <alignment horizontal="left" vertical="center"/>
    </xf>
    <xf numFmtId="49" fontId="3" fillId="0" borderId="64" xfId="3" applyNumberFormat="1" applyFont="1" applyFill="1" applyBorder="1" applyAlignment="1">
      <alignment horizontal="left" vertical="center" wrapText="1"/>
    </xf>
    <xf numFmtId="49" fontId="3" fillId="0" borderId="64" xfId="3" applyNumberFormat="1" applyFont="1" applyFill="1" applyBorder="1" applyAlignment="1">
      <alignment horizontal="center" vertical="center"/>
    </xf>
    <xf numFmtId="168" fontId="1" fillId="0" borderId="64" xfId="3" applyNumberFormat="1" applyFont="1" applyFill="1" applyBorder="1" applyAlignment="1">
      <alignment horizontal="right" vertical="center"/>
    </xf>
    <xf numFmtId="49" fontId="3" fillId="0" borderId="64" xfId="7" applyNumberFormat="1" applyFont="1" applyFill="1" applyBorder="1" applyAlignment="1">
      <alignment horizontal="left" vertical="center" wrapText="1"/>
    </xf>
    <xf numFmtId="167" fontId="3" fillId="0" borderId="64" xfId="3" applyNumberFormat="1" applyFont="1" applyFill="1" applyBorder="1" applyAlignment="1">
      <alignment horizontal="right" vertical="center"/>
    </xf>
    <xf numFmtId="169" fontId="3" fillId="0" borderId="64" xfId="3" applyNumberFormat="1" applyFont="1" applyFill="1" applyBorder="1" applyAlignment="1">
      <alignment horizontal="right" vertical="center"/>
    </xf>
    <xf numFmtId="0" fontId="1" fillId="0" borderId="0" xfId="8" applyFont="1"/>
    <xf numFmtId="0" fontId="8" fillId="0" borderId="0" xfId="9" applyFont="1" applyBorder="1" applyAlignment="1">
      <alignment vertical="center"/>
    </xf>
    <xf numFmtId="49" fontId="0" fillId="5" borderId="64" xfId="0" applyNumberFormat="1" applyFont="1" applyFill="1" applyBorder="1" applyAlignment="1" applyProtection="1">
      <alignment vertical="center"/>
    </xf>
    <xf numFmtId="170" fontId="0" fillId="5" borderId="64" xfId="0" applyNumberFormat="1" applyFont="1" applyFill="1" applyBorder="1" applyAlignment="1" applyProtection="1">
      <alignment vertical="center"/>
    </xf>
    <xf numFmtId="49" fontId="10" fillId="5" borderId="64" xfId="0" applyNumberFormat="1" applyFont="1" applyFill="1" applyBorder="1" applyAlignment="1" applyProtection="1">
      <alignment vertical="center" wrapText="1"/>
    </xf>
    <xf numFmtId="0" fontId="5" fillId="3" borderId="8" xfId="1" applyNumberFormat="1" applyFont="1" applyFill="1" applyBorder="1" applyAlignment="1">
      <alignment horizontal="center" wrapText="1"/>
    </xf>
    <xf numFmtId="0" fontId="5" fillId="3" borderId="10" xfId="1" applyNumberFormat="1" applyFont="1" applyFill="1" applyBorder="1" applyAlignment="1">
      <alignment horizontal="center" wrapText="1"/>
    </xf>
    <xf numFmtId="0" fontId="3" fillId="0" borderId="9" xfId="1" applyFont="1" applyFill="1" applyBorder="1" applyAlignment="1">
      <alignment horizontal="center"/>
    </xf>
    <xf numFmtId="49" fontId="16" fillId="0" borderId="59" xfId="1" applyNumberFormat="1" applyFont="1" applyFill="1" applyBorder="1" applyAlignment="1">
      <alignment horizontal="center" shrinkToFit="1"/>
    </xf>
    <xf numFmtId="0" fontId="1" fillId="0" borderId="10" xfId="8" applyFont="1" applyBorder="1" applyAlignment="1">
      <alignment horizontal="center"/>
    </xf>
    <xf numFmtId="4" fontId="16" fillId="0" borderId="63" xfId="1" applyNumberFormat="1" applyFont="1" applyBorder="1" applyAlignment="1">
      <alignment horizontal="right"/>
    </xf>
    <xf numFmtId="4" fontId="16" fillId="0" borderId="10" xfId="1" applyNumberFormat="1" applyFont="1" applyBorder="1" applyAlignment="1">
      <alignment horizontal="right"/>
    </xf>
    <xf numFmtId="4" fontId="1" fillId="0" borderId="10" xfId="8" applyNumberFormat="1" applyFont="1" applyBorder="1"/>
    <xf numFmtId="0" fontId="9" fillId="0" borderId="10" xfId="8" applyFont="1" applyBorder="1"/>
    <xf numFmtId="49" fontId="16" fillId="0" borderId="10" xfId="1" applyNumberFormat="1" applyFont="1" applyFill="1" applyBorder="1" applyAlignment="1">
      <alignment horizontal="center" shrinkToFit="1"/>
    </xf>
    <xf numFmtId="0" fontId="1" fillId="0" borderId="10" xfId="8" applyFont="1" applyBorder="1"/>
    <xf numFmtId="49" fontId="37" fillId="0" borderId="59" xfId="1" applyNumberFormat="1" applyFont="1" applyFill="1" applyBorder="1" applyAlignment="1">
      <alignment horizontal="center" shrinkToFit="1"/>
    </xf>
    <xf numFmtId="4" fontId="16" fillId="0" borderId="15" xfId="1" applyNumberFormat="1" applyFont="1" applyBorder="1" applyAlignment="1">
      <alignment horizontal="right"/>
    </xf>
    <xf numFmtId="0" fontId="38" fillId="0" borderId="10" xfId="8" applyFont="1" applyBorder="1"/>
    <xf numFmtId="1" fontId="1" fillId="0" borderId="15" xfId="8" applyNumberFormat="1" applyFont="1" applyBorder="1"/>
    <xf numFmtId="4" fontId="39" fillId="0" borderId="10" xfId="1" applyNumberFormat="1" applyFont="1" applyBorder="1" applyAlignment="1">
      <alignment horizontal="righ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0" fillId="0" borderId="0" xfId="0" applyFont="1"/>
    <xf numFmtId="4" fontId="40" fillId="0" borderId="0" xfId="0" applyNumberFormat="1" applyFont="1"/>
    <xf numFmtId="0" fontId="43" fillId="0" borderId="0" xfId="0" applyFont="1"/>
    <xf numFmtId="14" fontId="43" fillId="0" borderId="0" xfId="0" applyNumberFormat="1" applyFont="1"/>
    <xf numFmtId="14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/>
    </xf>
    <xf numFmtId="0" fontId="40" fillId="0" borderId="15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 horizontal="center"/>
    </xf>
    <xf numFmtId="3" fontId="40" fillId="0" borderId="8" xfId="0" applyNumberFormat="1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 wrapText="1"/>
    </xf>
    <xf numFmtId="0" fontId="40" fillId="0" borderId="0" xfId="0" applyFont="1" applyBorder="1" applyAlignment="1">
      <alignment horizontal="center"/>
    </xf>
    <xf numFmtId="4" fontId="40" fillId="0" borderId="0" xfId="0" applyNumberFormat="1" applyFont="1" applyBorder="1" applyAlignment="1">
      <alignment horizontal="center"/>
    </xf>
    <xf numFmtId="3" fontId="40" fillId="0" borderId="0" xfId="0" applyNumberFormat="1" applyFont="1" applyBorder="1" applyAlignment="1">
      <alignment horizontal="center"/>
    </xf>
    <xf numFmtId="0" fontId="44" fillId="0" borderId="56" xfId="0" applyFont="1" applyBorder="1" applyAlignment="1">
      <alignment horizontal="center"/>
    </xf>
    <xf numFmtId="0" fontId="44" fillId="0" borderId="34" xfId="0" applyFont="1" applyBorder="1"/>
    <xf numFmtId="0" fontId="40" fillId="0" borderId="0" xfId="0" applyFont="1" applyBorder="1"/>
    <xf numFmtId="4" fontId="40" fillId="0" borderId="0" xfId="0" applyNumberFormat="1" applyFont="1" applyBorder="1" applyAlignment="1">
      <alignment wrapText="1"/>
    </xf>
    <xf numFmtId="2" fontId="45" fillId="0" borderId="0" xfId="0" applyNumberFormat="1" applyFont="1" applyBorder="1"/>
    <xf numFmtId="3" fontId="44" fillId="0" borderId="0" xfId="0" applyNumberFormat="1" applyFont="1" applyAlignment="1">
      <alignment vertical="top" wrapText="1"/>
    </xf>
    <xf numFmtId="0" fontId="44" fillId="0" borderId="0" xfId="0" applyFont="1" applyBorder="1"/>
    <xf numFmtId="0" fontId="40" fillId="0" borderId="34" xfId="0" applyFont="1" applyBorder="1"/>
    <xf numFmtId="4" fontId="46" fillId="0" borderId="0" xfId="0" applyNumberFormat="1" applyFont="1" applyBorder="1" applyAlignment="1">
      <alignment wrapText="1"/>
    </xf>
    <xf numFmtId="0" fontId="44" fillId="0" borderId="5" xfId="0" applyFont="1" applyBorder="1" applyAlignment="1">
      <alignment horizontal="center"/>
    </xf>
    <xf numFmtId="0" fontId="40" fillId="0" borderId="37" xfId="0" applyFont="1" applyBorder="1"/>
    <xf numFmtId="3" fontId="40" fillId="0" borderId="0" xfId="0" applyNumberFormat="1" applyFont="1" applyBorder="1"/>
    <xf numFmtId="3" fontId="3" fillId="0" borderId="24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59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3" borderId="41" xfId="0" applyNumberFormat="1" applyFont="1" applyFill="1" applyBorder="1" applyAlignment="1">
      <alignment horizontal="right" indent="2"/>
    </xf>
    <xf numFmtId="166" fontId="7" fillId="3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3" borderId="31" xfId="0" applyNumberFormat="1" applyFont="1" applyFill="1" applyBorder="1" applyAlignment="1">
      <alignment horizontal="right"/>
    </xf>
    <xf numFmtId="3" fontId="4" fillId="3" borderId="42" xfId="0" applyNumberFormat="1" applyFont="1" applyFill="1" applyBorder="1" applyAlignment="1">
      <alignment horizontal="right"/>
    </xf>
    <xf numFmtId="49" fontId="20" fillId="4" borderId="60" xfId="1" applyNumberFormat="1" applyFont="1" applyFill="1" applyBorder="1" applyAlignment="1">
      <alignment horizontal="left" wrapText="1"/>
    </xf>
    <xf numFmtId="49" fontId="21" fillId="0" borderId="61" xfId="0" applyNumberFormat="1" applyFont="1" applyBorder="1" applyAlignment="1">
      <alignment horizontal="left" wrapText="1"/>
    </xf>
    <xf numFmtId="49" fontId="17" fillId="4" borderId="60" xfId="1" applyNumberFormat="1" applyFont="1" applyFill="1" applyBorder="1" applyAlignment="1">
      <alignment horizontal="left" wrapText="1"/>
    </xf>
    <xf numFmtId="0" fontId="12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17" fillId="4" borderId="34" xfId="1" applyNumberFormat="1" applyFont="1" applyFill="1" applyBorder="1" applyAlignment="1">
      <alignment horizontal="left" wrapText="1" indent="1"/>
    </xf>
    <xf numFmtId="0" fontId="18" fillId="0" borderId="0" xfId="0" applyNumberFormat="1" applyFont="1"/>
    <xf numFmtId="0" fontId="18" fillId="0" borderId="13" xfId="0" applyNumberFormat="1" applyFont="1" applyBorder="1"/>
    <xf numFmtId="0" fontId="10" fillId="0" borderId="66" xfId="2" applyFont="1" applyBorder="1" applyAlignment="1">
      <alignment horizontal="center" vertical="center"/>
    </xf>
    <xf numFmtId="0" fontId="35" fillId="0" borderId="66" xfId="5" applyNumberFormat="1" applyFont="1" applyFill="1" applyBorder="1" applyAlignment="1">
      <alignment horizontal="left" vertical="top" wrapText="1"/>
    </xf>
  </cellXfs>
  <cellStyles count="10">
    <cellStyle name="Chybně 2" xfId="6"/>
    <cellStyle name="normální" xfId="0" builtinId="0"/>
    <cellStyle name="normální 2" xfId="3"/>
    <cellStyle name="normální_2007_08_09 Výrobky Korunní" xfId="4"/>
    <cellStyle name="normální_DCHB Podolí" xfId="9"/>
    <cellStyle name="normální_POL.XLS" xfId="1"/>
    <cellStyle name="normální_Profese" xfId="5"/>
    <cellStyle name="normální_Profese 2" xfId="7"/>
    <cellStyle name="normální_SK I_CN_vzor_ROK 2002" xfId="8"/>
    <cellStyle name="normální_specifikace mat.-kanal.přípojky A-H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>
      <selection activeCell="A2" sqref="A2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1" t="s">
        <v>1028</v>
      </c>
      <c r="B1" s="2"/>
      <c r="C1" s="2"/>
      <c r="D1" s="2"/>
      <c r="E1" s="2"/>
      <c r="F1" s="2"/>
      <c r="G1" s="2"/>
    </row>
    <row r="2" spans="1:57" ht="12.75" customHeight="1">
      <c r="A2" s="3" t="s">
        <v>0</v>
      </c>
      <c r="B2" s="4"/>
      <c r="C2" s="5">
        <f>Rekapitulace!H1</f>
        <v>0</v>
      </c>
      <c r="D2" s="5">
        <f>Rekapitulace!G2</f>
        <v>0</v>
      </c>
      <c r="E2" s="6"/>
      <c r="F2" s="7" t="s">
        <v>1</v>
      </c>
      <c r="G2" s="8"/>
    </row>
    <row r="3" spans="1:57" ht="3" hidden="1" customHeight="1">
      <c r="A3" s="9"/>
      <c r="B3" s="10"/>
      <c r="C3" s="11"/>
      <c r="D3" s="11"/>
      <c r="E3" s="12"/>
      <c r="F3" s="13"/>
      <c r="G3" s="14"/>
    </row>
    <row r="4" spans="1:5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57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>
        <v>0</v>
      </c>
      <c r="O6" s="23"/>
    </row>
    <row r="7" spans="1:57" ht="12.9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57">
      <c r="A8" s="29" t="s">
        <v>11</v>
      </c>
      <c r="B8" s="13"/>
      <c r="C8" s="309"/>
      <c r="D8" s="309"/>
      <c r="E8" s="310"/>
      <c r="F8" s="30" t="s">
        <v>12</v>
      </c>
      <c r="G8" s="31"/>
      <c r="H8" s="32"/>
      <c r="I8" s="33"/>
    </row>
    <row r="9" spans="1:57">
      <c r="A9" s="29" t="s">
        <v>13</v>
      </c>
      <c r="B9" s="13"/>
      <c r="C9" s="309">
        <f>Projektant</f>
        <v>0</v>
      </c>
      <c r="D9" s="309"/>
      <c r="E9" s="310"/>
      <c r="F9" s="13"/>
      <c r="G9" s="34"/>
      <c r="H9" s="35"/>
    </row>
    <row r="10" spans="1:57">
      <c r="A10" s="29" t="s">
        <v>14</v>
      </c>
      <c r="B10" s="13"/>
      <c r="C10" s="309"/>
      <c r="D10" s="309"/>
      <c r="E10" s="309"/>
      <c r="F10" s="36"/>
      <c r="G10" s="37"/>
      <c r="H10" s="38"/>
    </row>
    <row r="11" spans="1:57" ht="13.5" customHeight="1">
      <c r="A11" s="29" t="s">
        <v>15</v>
      </c>
      <c r="B11" s="13"/>
      <c r="C11" s="309"/>
      <c r="D11" s="309"/>
      <c r="E11" s="309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57" ht="12.75" customHeight="1">
      <c r="A12" s="42" t="s">
        <v>17</v>
      </c>
      <c r="B12" s="10"/>
      <c r="C12" s="311"/>
      <c r="D12" s="311"/>
      <c r="E12" s="311"/>
      <c r="F12" s="43" t="s">
        <v>18</v>
      </c>
      <c r="G12" s="44"/>
      <c r="H12" s="35"/>
    </row>
    <row r="13" spans="1:57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5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57" ht="15.95" customHeight="1">
      <c r="A15" s="54"/>
      <c r="B15" s="55" t="s">
        <v>22</v>
      </c>
      <c r="C15" s="56">
        <f>HSV</f>
        <v>0</v>
      </c>
      <c r="D15" s="57" t="str">
        <f>Rekapitulace!A42</f>
        <v>Ztížené výrobní podmínky</v>
      </c>
      <c r="E15" s="58"/>
      <c r="F15" s="59"/>
      <c r="G15" s="56">
        <f>Rekapitulace!I42</f>
        <v>0</v>
      </c>
    </row>
    <row r="16" spans="1:5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Rekapitulace!A43</f>
        <v>Oborová přirážka</v>
      </c>
      <c r="E16" s="60"/>
      <c r="F16" s="61"/>
      <c r="G16" s="56">
        <f>Rekapitulace!I43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Rekapitulace!A44</f>
        <v>Přesun stavebních kapacit</v>
      </c>
      <c r="E17" s="60"/>
      <c r="F17" s="61"/>
      <c r="G17" s="56">
        <f>Rekapitulace!I44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Rekapitulace!A45</f>
        <v>Mimostaveništní doprava</v>
      </c>
      <c r="E18" s="60"/>
      <c r="F18" s="61"/>
      <c r="G18" s="56">
        <f>Rekapitulace!I45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Rekapitulace!A46</f>
        <v>Zařízení staveniště</v>
      </c>
      <c r="E19" s="60"/>
      <c r="F19" s="61"/>
      <c r="G19" s="56">
        <f>Rekapitulace!I46</f>
        <v>0</v>
      </c>
    </row>
    <row r="20" spans="1:7" ht="15.95" customHeight="1">
      <c r="A20" s="64"/>
      <c r="B20" s="55"/>
      <c r="C20" s="56"/>
      <c r="D20" s="9" t="str">
        <f>Rekapitulace!A47</f>
        <v>Výrobní a dílenská dokumentace,včetně</v>
      </c>
      <c r="E20" s="60"/>
      <c r="F20" s="61"/>
      <c r="G20" s="56">
        <f>Rekapitulace!I47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Rekapitulace!A49</f>
        <v>Kompletační činnost (IČD)</v>
      </c>
      <c r="E21" s="60"/>
      <c r="F21" s="61"/>
      <c r="G21" s="56">
        <f>Rekapitulace!I49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312" t="s">
        <v>33</v>
      </c>
      <c r="B23" s="313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>
      <c r="A27" s="65"/>
      <c r="B27" s="81"/>
      <c r="C27" s="76"/>
      <c r="D27" s="66"/>
      <c r="E27" s="77"/>
      <c r="F27" s="78"/>
      <c r="G27" s="79"/>
    </row>
    <row r="28" spans="1:7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>
      <c r="A30" s="85" t="s">
        <v>42</v>
      </c>
      <c r="B30" s="86"/>
      <c r="C30" s="87">
        <v>21</v>
      </c>
      <c r="D30" s="86" t="s">
        <v>43</v>
      </c>
      <c r="E30" s="88"/>
      <c r="F30" s="314">
        <f>C23-F32</f>
        <v>0</v>
      </c>
      <c r="G30" s="315"/>
    </row>
    <row r="31" spans="1:7">
      <c r="A31" s="85" t="s">
        <v>44</v>
      </c>
      <c r="B31" s="86"/>
      <c r="C31" s="87">
        <f>SazbaDPH1</f>
        <v>21</v>
      </c>
      <c r="D31" s="86" t="s">
        <v>45</v>
      </c>
      <c r="E31" s="88"/>
      <c r="F31" s="314">
        <f>ROUND(PRODUCT(F30,C31/100),0)</f>
        <v>0</v>
      </c>
      <c r="G31" s="315"/>
    </row>
    <row r="32" spans="1:7">
      <c r="A32" s="85" t="s">
        <v>42</v>
      </c>
      <c r="B32" s="86"/>
      <c r="C32" s="87">
        <v>0</v>
      </c>
      <c r="D32" s="86" t="s">
        <v>45</v>
      </c>
      <c r="E32" s="88"/>
      <c r="F32" s="314">
        <v>0</v>
      </c>
      <c r="G32" s="315"/>
    </row>
    <row r="33" spans="1:8">
      <c r="A33" s="85" t="s">
        <v>44</v>
      </c>
      <c r="B33" s="89"/>
      <c r="C33" s="90">
        <f>SazbaDPH2</f>
        <v>0</v>
      </c>
      <c r="D33" s="86" t="s">
        <v>45</v>
      </c>
      <c r="E33" s="61"/>
      <c r="F33" s="314">
        <f>ROUND(PRODUCT(F32,C33/100),0)</f>
        <v>0</v>
      </c>
      <c r="G33" s="315"/>
    </row>
    <row r="34" spans="1:8" s="94" customFormat="1" ht="19.5" customHeight="1" thickBot="1">
      <c r="A34" s="91" t="s">
        <v>46</v>
      </c>
      <c r="B34" s="92"/>
      <c r="C34" s="92"/>
      <c r="D34" s="92"/>
      <c r="E34" s="93"/>
      <c r="F34" s="316">
        <f>ROUND(SUM(F30:F33),0)</f>
        <v>0</v>
      </c>
      <c r="G34" s="317"/>
    </row>
    <row r="36" spans="1:8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308"/>
      <c r="C37" s="308"/>
      <c r="D37" s="308"/>
      <c r="E37" s="308"/>
      <c r="F37" s="308"/>
      <c r="G37" s="308"/>
      <c r="H37" t="s">
        <v>5</v>
      </c>
    </row>
    <row r="38" spans="1:8" ht="12.75" customHeight="1">
      <c r="A38" s="96"/>
      <c r="B38" s="308"/>
      <c r="C38" s="308"/>
      <c r="D38" s="308"/>
      <c r="E38" s="308"/>
      <c r="F38" s="308"/>
      <c r="G38" s="308"/>
      <c r="H38" t="s">
        <v>5</v>
      </c>
    </row>
    <row r="39" spans="1:8">
      <c r="A39" s="96"/>
      <c r="B39" s="308"/>
      <c r="C39" s="308"/>
      <c r="D39" s="308"/>
      <c r="E39" s="308"/>
      <c r="F39" s="308"/>
      <c r="G39" s="308"/>
      <c r="H39" t="s">
        <v>5</v>
      </c>
    </row>
    <row r="40" spans="1:8">
      <c r="A40" s="96"/>
      <c r="B40" s="308"/>
      <c r="C40" s="308"/>
      <c r="D40" s="308"/>
      <c r="E40" s="308"/>
      <c r="F40" s="308"/>
      <c r="G40" s="308"/>
      <c r="H40" t="s">
        <v>5</v>
      </c>
    </row>
    <row r="41" spans="1:8">
      <c r="A41" s="96"/>
      <c r="B41" s="308"/>
      <c r="C41" s="308"/>
      <c r="D41" s="308"/>
      <c r="E41" s="308"/>
      <c r="F41" s="308"/>
      <c r="G41" s="308"/>
      <c r="H41" t="s">
        <v>5</v>
      </c>
    </row>
    <row r="42" spans="1:8">
      <c r="A42" s="96"/>
      <c r="B42" s="308"/>
      <c r="C42" s="308"/>
      <c r="D42" s="308"/>
      <c r="E42" s="308"/>
      <c r="F42" s="308"/>
      <c r="G42" s="308"/>
      <c r="H42" t="s">
        <v>5</v>
      </c>
    </row>
    <row r="43" spans="1:8">
      <c r="A43" s="96"/>
      <c r="B43" s="308"/>
      <c r="C43" s="308"/>
      <c r="D43" s="308"/>
      <c r="E43" s="308"/>
      <c r="F43" s="308"/>
      <c r="G43" s="308"/>
      <c r="H43" t="s">
        <v>5</v>
      </c>
    </row>
    <row r="44" spans="1:8">
      <c r="A44" s="96"/>
      <c r="B44" s="308"/>
      <c r="C44" s="308"/>
      <c r="D44" s="308"/>
      <c r="E44" s="308"/>
      <c r="F44" s="308"/>
      <c r="G44" s="308"/>
      <c r="H44" t="s">
        <v>5</v>
      </c>
    </row>
    <row r="45" spans="1:8" ht="0.75" customHeight="1">
      <c r="A45" s="96"/>
      <c r="B45" s="308"/>
      <c r="C45" s="308"/>
      <c r="D45" s="308"/>
      <c r="E45" s="308"/>
      <c r="F45" s="308"/>
      <c r="G45" s="308"/>
      <c r="H45" t="s">
        <v>5</v>
      </c>
    </row>
    <row r="46" spans="1:8">
      <c r="B46" s="318"/>
      <c r="C46" s="318"/>
      <c r="D46" s="318"/>
      <c r="E46" s="318"/>
      <c r="F46" s="318"/>
      <c r="G46" s="318"/>
    </row>
    <row r="47" spans="1:8">
      <c r="B47" s="318"/>
      <c r="C47" s="318"/>
      <c r="D47" s="318"/>
      <c r="E47" s="318"/>
      <c r="F47" s="318"/>
      <c r="G47" s="318"/>
    </row>
    <row r="48" spans="1:8">
      <c r="B48" s="318"/>
      <c r="C48" s="318"/>
      <c r="D48" s="318"/>
      <c r="E48" s="318"/>
      <c r="F48" s="318"/>
      <c r="G48" s="318"/>
    </row>
    <row r="49" spans="2:7">
      <c r="B49" s="318"/>
      <c r="C49" s="318"/>
      <c r="D49" s="318"/>
      <c r="E49" s="318"/>
      <c r="F49" s="318"/>
      <c r="G49" s="318"/>
    </row>
    <row r="50" spans="2:7">
      <c r="B50" s="318"/>
      <c r="C50" s="318"/>
      <c r="D50" s="318"/>
      <c r="E50" s="318"/>
      <c r="F50" s="318"/>
      <c r="G50" s="318"/>
    </row>
    <row r="51" spans="2:7">
      <c r="B51" s="318"/>
      <c r="C51" s="318"/>
      <c r="D51" s="318"/>
      <c r="E51" s="318"/>
      <c r="F51" s="318"/>
      <c r="G51" s="318"/>
    </row>
    <row r="52" spans="2:7">
      <c r="B52" s="318"/>
      <c r="C52" s="318"/>
      <c r="D52" s="318"/>
      <c r="E52" s="318"/>
      <c r="F52" s="318"/>
      <c r="G52" s="318"/>
    </row>
    <row r="53" spans="2:7">
      <c r="B53" s="318"/>
      <c r="C53" s="318"/>
      <c r="D53" s="318"/>
      <c r="E53" s="318"/>
      <c r="F53" s="318"/>
      <c r="G53" s="318"/>
    </row>
    <row r="54" spans="2:7">
      <c r="B54" s="318"/>
      <c r="C54" s="318"/>
      <c r="D54" s="318"/>
      <c r="E54" s="318"/>
      <c r="F54" s="318"/>
      <c r="G54" s="318"/>
    </row>
    <row r="55" spans="2:7">
      <c r="B55" s="318"/>
      <c r="C55" s="318"/>
      <c r="D55" s="318"/>
      <c r="E55" s="318"/>
      <c r="F55" s="318"/>
      <c r="G55" s="318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101"/>
  <sheetViews>
    <sheetView topLeftCell="A7" workbookViewId="0">
      <selection activeCell="L48" sqref="L48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319" t="s">
        <v>48</v>
      </c>
      <c r="B1" s="320"/>
      <c r="C1" s="97" t="str">
        <f>CONCATENATE(cislostavby," ",nazevstavby)</f>
        <v>2015/0069 MŠ U Sluncové - zateplení pláště objektu</v>
      </c>
      <c r="D1" s="98"/>
      <c r="E1" s="99"/>
      <c r="F1" s="98"/>
      <c r="G1" s="100" t="s">
        <v>49</v>
      </c>
      <c r="H1" s="101"/>
      <c r="I1" s="102"/>
    </row>
    <row r="2" spans="1:9" ht="13.5" thickBot="1">
      <c r="A2" s="321" t="s">
        <v>50</v>
      </c>
      <c r="B2" s="322"/>
      <c r="C2" s="103" t="str">
        <f>CONCATENATE(cisloobjektu," ",nazevobjektu)</f>
        <v>01 Zateplení objektu</v>
      </c>
      <c r="D2" s="104"/>
      <c r="E2" s="105"/>
      <c r="F2" s="104"/>
      <c r="G2" s="323"/>
      <c r="H2" s="324"/>
      <c r="I2" s="325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>
      <c r="A7" s="200" t="str">
        <f>Položky!B7</f>
        <v>1</v>
      </c>
      <c r="B7" s="115" t="str">
        <f>Položky!C7</f>
        <v>Zemní práce</v>
      </c>
      <c r="C7" s="66"/>
      <c r="D7" s="116"/>
      <c r="E7" s="201">
        <f>Položky!BA41</f>
        <v>0</v>
      </c>
      <c r="F7" s="202">
        <f>Položky!BB41</f>
        <v>0</v>
      </c>
      <c r="G7" s="202">
        <f>Položky!BC41</f>
        <v>0</v>
      </c>
      <c r="H7" s="202">
        <f>Položky!BD41</f>
        <v>0</v>
      </c>
      <c r="I7" s="203">
        <f>Položky!BE41</f>
        <v>0</v>
      </c>
    </row>
    <row r="8" spans="1:9" s="35" customFormat="1">
      <c r="A8" s="200" t="str">
        <f>Položky!B42</f>
        <v>11</v>
      </c>
      <c r="B8" s="115" t="str">
        <f>Položky!C42</f>
        <v>Přípravné a přidružené práce</v>
      </c>
      <c r="C8" s="66"/>
      <c r="D8" s="116"/>
      <c r="E8" s="201">
        <f>Položky!BA67</f>
        <v>0</v>
      </c>
      <c r="F8" s="202">
        <f>Položky!BB67</f>
        <v>0</v>
      </c>
      <c r="G8" s="202">
        <f>Položky!BC67</f>
        <v>0</v>
      </c>
      <c r="H8" s="202">
        <f>Položky!BD67</f>
        <v>0</v>
      </c>
      <c r="I8" s="203">
        <f>Položky!BE67</f>
        <v>0</v>
      </c>
    </row>
    <row r="9" spans="1:9" s="35" customFormat="1">
      <c r="A9" s="200" t="str">
        <f>Položky!B68</f>
        <v>4</v>
      </c>
      <c r="B9" s="115" t="str">
        <f>Položky!C68</f>
        <v>Vodorovné konstrukce</v>
      </c>
      <c r="C9" s="66"/>
      <c r="D9" s="116"/>
      <c r="E9" s="201">
        <f>Položky!BA75</f>
        <v>0</v>
      </c>
      <c r="F9" s="202">
        <f>Položky!BB75</f>
        <v>0</v>
      </c>
      <c r="G9" s="202">
        <f>Položky!BC75</f>
        <v>0</v>
      </c>
      <c r="H9" s="202">
        <f>Položky!BD75</f>
        <v>0</v>
      </c>
      <c r="I9" s="203">
        <f>Položky!BE75</f>
        <v>0</v>
      </c>
    </row>
    <row r="10" spans="1:9" s="35" customFormat="1">
      <c r="A10" s="200" t="str">
        <f>Položky!B76</f>
        <v>5</v>
      </c>
      <c r="B10" s="115" t="str">
        <f>Položky!C76</f>
        <v>Komunikace</v>
      </c>
      <c r="C10" s="66"/>
      <c r="D10" s="116"/>
      <c r="E10" s="201">
        <f>Položky!BA102</f>
        <v>0</v>
      </c>
      <c r="F10" s="202">
        <f>Položky!BB102</f>
        <v>0</v>
      </c>
      <c r="G10" s="202">
        <f>Položky!BC102</f>
        <v>0</v>
      </c>
      <c r="H10" s="202">
        <f>Položky!BD102</f>
        <v>0</v>
      </c>
      <c r="I10" s="203">
        <f>Položky!BE102</f>
        <v>0</v>
      </c>
    </row>
    <row r="11" spans="1:9" s="35" customFormat="1">
      <c r="A11" s="200" t="str">
        <f>Položky!B103</f>
        <v>61</v>
      </c>
      <c r="B11" s="115" t="str">
        <f>Položky!C103</f>
        <v>Upravy povrchů vnitřní</v>
      </c>
      <c r="C11" s="66"/>
      <c r="D11" s="116"/>
      <c r="E11" s="201">
        <f>Položky!BA120</f>
        <v>0</v>
      </c>
      <c r="F11" s="202">
        <f>Položky!BB120</f>
        <v>0</v>
      </c>
      <c r="G11" s="202">
        <f>Položky!BC120</f>
        <v>0</v>
      </c>
      <c r="H11" s="202">
        <f>Položky!BD120</f>
        <v>0</v>
      </c>
      <c r="I11" s="203">
        <f>Položky!BE120</f>
        <v>0</v>
      </c>
    </row>
    <row r="12" spans="1:9" s="35" customFormat="1">
      <c r="A12" s="200" t="str">
        <f>Položky!B121</f>
        <v>62</v>
      </c>
      <c r="B12" s="115" t="str">
        <f>Položky!C121</f>
        <v>Úpravy povrchů vnější</v>
      </c>
      <c r="C12" s="66"/>
      <c r="D12" s="116"/>
      <c r="E12" s="201">
        <f>Položky!BA237</f>
        <v>0</v>
      </c>
      <c r="F12" s="202">
        <f>Položky!BB237</f>
        <v>0</v>
      </c>
      <c r="G12" s="202">
        <f>Položky!BC237</f>
        <v>0</v>
      </c>
      <c r="H12" s="202">
        <f>Položky!BD237</f>
        <v>0</v>
      </c>
      <c r="I12" s="203">
        <f>Položky!BE237</f>
        <v>0</v>
      </c>
    </row>
    <row r="13" spans="1:9" s="35" customFormat="1">
      <c r="A13" s="200" t="str">
        <f>Položky!B238</f>
        <v>63</v>
      </c>
      <c r="B13" s="115" t="str">
        <f>Položky!C238</f>
        <v>Podlahy a podlahové konstrukce</v>
      </c>
      <c r="C13" s="66"/>
      <c r="D13" s="116"/>
      <c r="E13" s="201">
        <f>Položky!BA245</f>
        <v>0</v>
      </c>
      <c r="F13" s="202">
        <f>Položky!BB245</f>
        <v>0</v>
      </c>
      <c r="G13" s="202">
        <f>Položky!BC245</f>
        <v>0</v>
      </c>
      <c r="H13" s="202">
        <f>Položky!BD245</f>
        <v>0</v>
      </c>
      <c r="I13" s="203">
        <f>Položky!BE245</f>
        <v>0</v>
      </c>
    </row>
    <row r="14" spans="1:9" s="35" customFormat="1">
      <c r="A14" s="200" t="str">
        <f>Položky!B246</f>
        <v>91</v>
      </c>
      <c r="B14" s="115" t="str">
        <f>Položky!C246</f>
        <v>Doplňující práce na komunikaci</v>
      </c>
      <c r="C14" s="66"/>
      <c r="D14" s="116"/>
      <c r="E14" s="201">
        <f>Položky!BA256</f>
        <v>0</v>
      </c>
      <c r="F14" s="202">
        <f>Položky!BB256</f>
        <v>0</v>
      </c>
      <c r="G14" s="202">
        <f>Položky!BC256</f>
        <v>0</v>
      </c>
      <c r="H14" s="202">
        <f>Položky!BD256</f>
        <v>0</v>
      </c>
      <c r="I14" s="203">
        <f>Položky!BE256</f>
        <v>0</v>
      </c>
    </row>
    <row r="15" spans="1:9" s="35" customFormat="1">
      <c r="A15" s="200" t="str">
        <f>Položky!B257</f>
        <v>94</v>
      </c>
      <c r="B15" s="115" t="str">
        <f>Položky!C257</f>
        <v>Lešení a stavební výtahy</v>
      </c>
      <c r="C15" s="66"/>
      <c r="D15" s="116"/>
      <c r="E15" s="201">
        <f>Položky!BA274</f>
        <v>0</v>
      </c>
      <c r="F15" s="202">
        <f>Položky!BB274</f>
        <v>0</v>
      </c>
      <c r="G15" s="202">
        <f>Položky!BC274</f>
        <v>0</v>
      </c>
      <c r="H15" s="202">
        <f>Položky!BD274</f>
        <v>0</v>
      </c>
      <c r="I15" s="203">
        <f>Položky!BE274</f>
        <v>0</v>
      </c>
    </row>
    <row r="16" spans="1:9" s="35" customFormat="1">
      <c r="A16" s="200" t="str">
        <f>Položky!B275</f>
        <v>95</v>
      </c>
      <c r="B16" s="115" t="str">
        <f>Položky!C275</f>
        <v>Dokončovací konstrukce na pozemních stavbách</v>
      </c>
      <c r="C16" s="66"/>
      <c r="D16" s="116"/>
      <c r="E16" s="201">
        <f>Položky!BA293</f>
        <v>0</v>
      </c>
      <c r="F16" s="202">
        <f>Položky!BB293</f>
        <v>0</v>
      </c>
      <c r="G16" s="202">
        <f>Položky!BC293</f>
        <v>0</v>
      </c>
      <c r="H16" s="202">
        <f>Položky!BD293</f>
        <v>0</v>
      </c>
      <c r="I16" s="203">
        <f>Položky!BE293</f>
        <v>0</v>
      </c>
    </row>
    <row r="17" spans="1:9" s="35" customFormat="1">
      <c r="A17" s="200" t="str">
        <f>Položky!B294</f>
        <v>96</v>
      </c>
      <c r="B17" s="115" t="str">
        <f>Položky!C294</f>
        <v>Bourání konstrukcí</v>
      </c>
      <c r="C17" s="66"/>
      <c r="D17" s="116"/>
      <c r="E17" s="201">
        <f>Položky!BA327</f>
        <v>0</v>
      </c>
      <c r="F17" s="202">
        <f>Položky!BB327</f>
        <v>0</v>
      </c>
      <c r="G17" s="202">
        <f>Položky!BC327</f>
        <v>0</v>
      </c>
      <c r="H17" s="202">
        <f>Položky!BD327</f>
        <v>0</v>
      </c>
      <c r="I17" s="203">
        <f>Položky!BE327</f>
        <v>0</v>
      </c>
    </row>
    <row r="18" spans="1:9" s="35" customFormat="1">
      <c r="A18" s="200" t="str">
        <f>Položky!B328</f>
        <v>97</v>
      </c>
      <c r="B18" s="115" t="str">
        <f>Položky!C328</f>
        <v>Prorážení otvorů</v>
      </c>
      <c r="C18" s="66"/>
      <c r="D18" s="116"/>
      <c r="E18" s="201">
        <f>Položky!BA341</f>
        <v>0</v>
      </c>
      <c r="F18" s="202">
        <f>Položky!BB341</f>
        <v>0</v>
      </c>
      <c r="G18" s="202">
        <f>Položky!BC341</f>
        <v>0</v>
      </c>
      <c r="H18" s="202">
        <f>Položky!BD341</f>
        <v>0</v>
      </c>
      <c r="I18" s="203">
        <f>Položky!BE341</f>
        <v>0</v>
      </c>
    </row>
    <row r="19" spans="1:9" s="35" customFormat="1">
      <c r="A19" s="200" t="str">
        <f>Položky!B342</f>
        <v>99</v>
      </c>
      <c r="B19" s="115" t="str">
        <f>Položky!C342</f>
        <v>Staveništní přesun hmot</v>
      </c>
      <c r="C19" s="66"/>
      <c r="D19" s="116"/>
      <c r="E19" s="201">
        <f>Položky!BA344</f>
        <v>0</v>
      </c>
      <c r="F19" s="202">
        <f>Položky!BB344</f>
        <v>0</v>
      </c>
      <c r="G19" s="202">
        <f>Položky!BC344</f>
        <v>0</v>
      </c>
      <c r="H19" s="202">
        <f>Položky!BD344</f>
        <v>0</v>
      </c>
      <c r="I19" s="203">
        <f>Položky!BE344</f>
        <v>0</v>
      </c>
    </row>
    <row r="20" spans="1:9" s="35" customFormat="1">
      <c r="A20" s="200" t="str">
        <f>Položky!B345</f>
        <v>711</v>
      </c>
      <c r="B20" s="115" t="str">
        <f>Položky!C345</f>
        <v>Izolace proti vodě</v>
      </c>
      <c r="C20" s="66"/>
      <c r="D20" s="116"/>
      <c r="E20" s="201">
        <f>Položky!BA402</f>
        <v>0</v>
      </c>
      <c r="F20" s="202">
        <f>Položky!BB402</f>
        <v>0</v>
      </c>
      <c r="G20" s="202">
        <f>Položky!BC402</f>
        <v>0</v>
      </c>
      <c r="H20" s="202">
        <f>Položky!BD402</f>
        <v>0</v>
      </c>
      <c r="I20" s="203">
        <f>Položky!BE402</f>
        <v>0</v>
      </c>
    </row>
    <row r="21" spans="1:9" s="35" customFormat="1">
      <c r="A21" s="200" t="str">
        <f>Položky!B403</f>
        <v>712</v>
      </c>
      <c r="B21" s="115" t="str">
        <f>Položky!C403</f>
        <v>Živičné krytiny</v>
      </c>
      <c r="C21" s="66"/>
      <c r="D21" s="116"/>
      <c r="E21" s="201">
        <f>Položky!BA439</f>
        <v>0</v>
      </c>
      <c r="F21" s="202">
        <f>Položky!BB439</f>
        <v>0</v>
      </c>
      <c r="G21" s="202">
        <f>Položky!BC439</f>
        <v>0</v>
      </c>
      <c r="H21" s="202">
        <f>Položky!BD439</f>
        <v>0</v>
      </c>
      <c r="I21" s="203">
        <f>Položky!BE439</f>
        <v>0</v>
      </c>
    </row>
    <row r="22" spans="1:9" s="35" customFormat="1">
      <c r="A22" s="200" t="str">
        <f>Položky!B440</f>
        <v>713</v>
      </c>
      <c r="B22" s="115" t="str">
        <f>Položky!C440</f>
        <v>Izolace tepelné</v>
      </c>
      <c r="C22" s="66"/>
      <c r="D22" s="116"/>
      <c r="E22" s="201">
        <f>Položky!BA497</f>
        <v>0</v>
      </c>
      <c r="F22" s="202">
        <f>Položky!BB497</f>
        <v>0</v>
      </c>
      <c r="G22" s="202">
        <f>Položky!BC497</f>
        <v>0</v>
      </c>
      <c r="H22" s="202">
        <f>Položky!BD497</f>
        <v>0</v>
      </c>
      <c r="I22" s="203">
        <f>Položky!BE497</f>
        <v>0</v>
      </c>
    </row>
    <row r="23" spans="1:9" s="35" customFormat="1">
      <c r="A23" s="200" t="str">
        <f>Položky!B498</f>
        <v>721</v>
      </c>
      <c r="B23" s="115" t="str">
        <f>Položky!C498</f>
        <v>Vnitřní kanalizace</v>
      </c>
      <c r="C23" s="66"/>
      <c r="D23" s="116"/>
      <c r="E23" s="201">
        <f>Položky!BA511</f>
        <v>0</v>
      </c>
      <c r="F23" s="202">
        <f>Položky!BB511</f>
        <v>0</v>
      </c>
      <c r="G23" s="202">
        <f>Položky!BC511</f>
        <v>0</v>
      </c>
      <c r="H23" s="202">
        <f>Položky!BD511</f>
        <v>0</v>
      </c>
      <c r="I23" s="203">
        <f>Položky!BE511</f>
        <v>0</v>
      </c>
    </row>
    <row r="24" spans="1:9" s="35" customFormat="1">
      <c r="A24" s="200" t="str">
        <f>Položky!B512</f>
        <v>730</v>
      </c>
      <c r="B24" s="115" t="str">
        <f>Položky!C512</f>
        <v>Ústřední vytápění</v>
      </c>
      <c r="C24" s="66"/>
      <c r="D24" s="116"/>
      <c r="E24" s="201">
        <f>Položky!BA514</f>
        <v>0</v>
      </c>
      <c r="F24" s="202">
        <f>Položky!BB514</f>
        <v>0</v>
      </c>
      <c r="G24" s="202">
        <f>Položky!BC514</f>
        <v>0</v>
      </c>
      <c r="H24" s="202">
        <f>Položky!BD514</f>
        <v>0</v>
      </c>
      <c r="I24" s="203">
        <f>Položky!BE514</f>
        <v>0</v>
      </c>
    </row>
    <row r="25" spans="1:9" s="35" customFormat="1">
      <c r="A25" s="200" t="str">
        <f>Položky!B515</f>
        <v>734</v>
      </c>
      <c r="B25" s="115" t="str">
        <f>Položky!C515</f>
        <v>Armatury</v>
      </c>
      <c r="C25" s="66"/>
      <c r="D25" s="116"/>
      <c r="E25" s="201">
        <f>Položky!BA520</f>
        <v>0</v>
      </c>
      <c r="F25" s="202">
        <f>Položky!BB520</f>
        <v>0</v>
      </c>
      <c r="G25" s="202">
        <f>Položky!BC520</f>
        <v>0</v>
      </c>
      <c r="H25" s="202">
        <f>Položky!BD520</f>
        <v>0</v>
      </c>
      <c r="I25" s="203">
        <f>Položky!BE520</f>
        <v>0</v>
      </c>
    </row>
    <row r="26" spans="1:9" s="35" customFormat="1">
      <c r="A26" s="200" t="str">
        <f>Položky!B521</f>
        <v>762</v>
      </c>
      <c r="B26" s="115" t="str">
        <f>Položky!C521</f>
        <v>Konstrukce tesařské</v>
      </c>
      <c r="C26" s="66"/>
      <c r="D26" s="116"/>
      <c r="E26" s="201">
        <f>Položky!BA536</f>
        <v>0</v>
      </c>
      <c r="F26" s="202">
        <f>Položky!BB536</f>
        <v>0</v>
      </c>
      <c r="G26" s="202">
        <f>Položky!BC536</f>
        <v>0</v>
      </c>
      <c r="H26" s="202">
        <f>Položky!BD536</f>
        <v>0</v>
      </c>
      <c r="I26" s="203">
        <f>Položky!BE536</f>
        <v>0</v>
      </c>
    </row>
    <row r="27" spans="1:9" s="35" customFormat="1">
      <c r="A27" s="200" t="str">
        <f>Položky!B537</f>
        <v>763</v>
      </c>
      <c r="B27" s="115" t="str">
        <f>Položky!C537</f>
        <v>Dřevostavby</v>
      </c>
      <c r="C27" s="66"/>
      <c r="D27" s="116"/>
      <c r="E27" s="201">
        <f>Položky!BA554</f>
        <v>0</v>
      </c>
      <c r="F27" s="202">
        <f>Položky!BB554</f>
        <v>0</v>
      </c>
      <c r="G27" s="202">
        <f>Položky!BC554</f>
        <v>0</v>
      </c>
      <c r="H27" s="202">
        <f>Položky!BD554</f>
        <v>0</v>
      </c>
      <c r="I27" s="203">
        <f>Položky!BE554</f>
        <v>0</v>
      </c>
    </row>
    <row r="28" spans="1:9" s="35" customFormat="1">
      <c r="A28" s="200" t="str">
        <f>Položky!B555</f>
        <v>764</v>
      </c>
      <c r="B28" s="115" t="str">
        <f>Položky!C555</f>
        <v>Konstrukce klempířské</v>
      </c>
      <c r="C28" s="66"/>
      <c r="D28" s="116"/>
      <c r="E28" s="201">
        <f>Položky!BA601</f>
        <v>0</v>
      </c>
      <c r="F28" s="202">
        <f>Položky!BB601</f>
        <v>0</v>
      </c>
      <c r="G28" s="202">
        <f>Položky!BC601</f>
        <v>0</v>
      </c>
      <c r="H28" s="202">
        <f>Položky!BD601</f>
        <v>0</v>
      </c>
      <c r="I28" s="203">
        <f>Položky!BE601</f>
        <v>0</v>
      </c>
    </row>
    <row r="29" spans="1:9" s="35" customFormat="1">
      <c r="A29" s="200" t="str">
        <f>Položky!B602</f>
        <v>766</v>
      </c>
      <c r="B29" s="115" t="str">
        <f>Položky!C602</f>
        <v>Konstrukce truhlářské</v>
      </c>
      <c r="C29" s="66"/>
      <c r="D29" s="116"/>
      <c r="E29" s="201">
        <f>Položky!BA607</f>
        <v>0</v>
      </c>
      <c r="F29" s="202">
        <f>Položky!BB607</f>
        <v>0</v>
      </c>
      <c r="G29" s="202">
        <f>Položky!BC607</f>
        <v>0</v>
      </c>
      <c r="H29" s="202">
        <f>Položky!BD607</f>
        <v>0</v>
      </c>
      <c r="I29" s="203">
        <f>Položky!BE607</f>
        <v>0</v>
      </c>
    </row>
    <row r="30" spans="1:9" s="35" customFormat="1">
      <c r="A30" s="200" t="str">
        <f>Položky!B608</f>
        <v>767</v>
      </c>
      <c r="B30" s="115" t="str">
        <f>Položky!C608</f>
        <v>Konstrukce zámečnické</v>
      </c>
      <c r="C30" s="66"/>
      <c r="D30" s="116"/>
      <c r="E30" s="201">
        <f>Položky!BA669</f>
        <v>0</v>
      </c>
      <c r="F30" s="202">
        <f>Položky!BB669</f>
        <v>0</v>
      </c>
      <c r="G30" s="202">
        <f>Položky!BC669</f>
        <v>0</v>
      </c>
      <c r="H30" s="202">
        <f>Položky!BD669</f>
        <v>0</v>
      </c>
      <c r="I30" s="203">
        <f>Položky!BE669</f>
        <v>0</v>
      </c>
    </row>
    <row r="31" spans="1:9" s="35" customFormat="1">
      <c r="A31" s="200" t="str">
        <f>Položky!B670</f>
        <v>771</v>
      </c>
      <c r="B31" s="115" t="str">
        <f>Položky!C670</f>
        <v>Podlahy z dlaždic a obklady</v>
      </c>
      <c r="C31" s="66"/>
      <c r="D31" s="116"/>
      <c r="E31" s="201">
        <f>Položky!BA699</f>
        <v>0</v>
      </c>
      <c r="F31" s="202">
        <f>Položky!BB699</f>
        <v>0</v>
      </c>
      <c r="G31" s="202">
        <f>Položky!BC699</f>
        <v>0</v>
      </c>
      <c r="H31" s="202">
        <f>Položky!BD699</f>
        <v>0</v>
      </c>
      <c r="I31" s="203">
        <f>Položky!BE699</f>
        <v>0</v>
      </c>
    </row>
    <row r="32" spans="1:9" s="35" customFormat="1">
      <c r="A32" s="200" t="str">
        <f>Položky!B700</f>
        <v>783</v>
      </c>
      <c r="B32" s="115" t="str">
        <f>Položky!C700</f>
        <v>Nátěry</v>
      </c>
      <c r="C32" s="66"/>
      <c r="D32" s="116"/>
      <c r="E32" s="201">
        <f>Položky!BA728</f>
        <v>0</v>
      </c>
      <c r="F32" s="202">
        <f>Položky!BB728</f>
        <v>0</v>
      </c>
      <c r="G32" s="202">
        <f>Položky!BC728</f>
        <v>0</v>
      </c>
      <c r="H32" s="202">
        <f>Položky!BD728</f>
        <v>0</v>
      </c>
      <c r="I32" s="203">
        <f>Položky!BE728</f>
        <v>0</v>
      </c>
    </row>
    <row r="33" spans="1:57" s="35" customFormat="1">
      <c r="A33" s="200" t="str">
        <f>Položky!B729</f>
        <v>784</v>
      </c>
      <c r="B33" s="115" t="str">
        <f>Položky!C729</f>
        <v>Malby</v>
      </c>
      <c r="C33" s="66"/>
      <c r="D33" s="116"/>
      <c r="E33" s="201">
        <f>Položky!BA736</f>
        <v>0</v>
      </c>
      <c r="F33" s="202">
        <f>Položky!BB736</f>
        <v>0</v>
      </c>
      <c r="G33" s="202">
        <f>Položky!BC736</f>
        <v>0</v>
      </c>
      <c r="H33" s="202">
        <f>Položky!BD736</f>
        <v>0</v>
      </c>
      <c r="I33" s="203">
        <f>Položky!BE736</f>
        <v>0</v>
      </c>
    </row>
    <row r="34" spans="1:57" s="35" customFormat="1">
      <c r="A34" s="200" t="str">
        <f>Položky!B737</f>
        <v>M21</v>
      </c>
      <c r="B34" s="115" t="str">
        <f>Položky!C737</f>
        <v>Elektromontáže</v>
      </c>
      <c r="C34" s="66"/>
      <c r="D34" s="116"/>
      <c r="E34" s="201">
        <f>Položky!BA742</f>
        <v>0</v>
      </c>
      <c r="F34" s="202">
        <f>Položky!BB742</f>
        <v>0</v>
      </c>
      <c r="G34" s="202">
        <f>Položky!BC742</f>
        <v>0</v>
      </c>
      <c r="H34" s="202">
        <f>Položky!BD742</f>
        <v>0</v>
      </c>
      <c r="I34" s="203">
        <f>Položky!BE742</f>
        <v>0</v>
      </c>
    </row>
    <row r="35" spans="1:57" s="35" customFormat="1">
      <c r="A35" s="200" t="str">
        <f>Položky!B743</f>
        <v>M24</v>
      </c>
      <c r="B35" s="115" t="str">
        <f>Položky!C743</f>
        <v>Montáže vzduchotechnických zařízení</v>
      </c>
      <c r="C35" s="66"/>
      <c r="D35" s="116"/>
      <c r="E35" s="201">
        <f>Položky!BA750</f>
        <v>0</v>
      </c>
      <c r="F35" s="202">
        <f>Položky!BB750</f>
        <v>0</v>
      </c>
      <c r="G35" s="202">
        <f>Položky!BC750</f>
        <v>0</v>
      </c>
      <c r="H35" s="202">
        <f>Položky!BD750</f>
        <v>0</v>
      </c>
      <c r="I35" s="203">
        <f>Položky!BE750</f>
        <v>0</v>
      </c>
    </row>
    <row r="36" spans="1:57" s="35" customFormat="1" ht="13.5" thickBot="1">
      <c r="A36" s="200" t="str">
        <f>Položky!B751</f>
        <v>D96</v>
      </c>
      <c r="B36" s="115" t="str">
        <f>Položky!C751</f>
        <v>Přesuny suti a vybouraných hmot</v>
      </c>
      <c r="C36" s="66"/>
      <c r="D36" s="116"/>
      <c r="E36" s="201">
        <f>Položky!BA758</f>
        <v>0</v>
      </c>
      <c r="F36" s="202">
        <f>Položky!BB758</f>
        <v>0</v>
      </c>
      <c r="G36" s="202">
        <f>Položky!BC758</f>
        <v>0</v>
      </c>
      <c r="H36" s="202">
        <f>Položky!BD758</f>
        <v>0</v>
      </c>
      <c r="I36" s="203">
        <f>Položky!BE758</f>
        <v>0</v>
      </c>
    </row>
    <row r="37" spans="1:57" s="123" customFormat="1" ht="13.5" thickBot="1">
      <c r="A37" s="117"/>
      <c r="B37" s="118" t="s">
        <v>57</v>
      </c>
      <c r="C37" s="118"/>
      <c r="D37" s="119"/>
      <c r="E37" s="120">
        <f>SUM(E7:E36)</f>
        <v>0</v>
      </c>
      <c r="F37" s="121">
        <f>SUM(F7:F36)</f>
        <v>0</v>
      </c>
      <c r="G37" s="121">
        <f>SUM(G7:G36)</f>
        <v>0</v>
      </c>
      <c r="H37" s="121">
        <f>SUM(H7:H36)</f>
        <v>0</v>
      </c>
      <c r="I37" s="122">
        <f>SUM(I7:I36)</f>
        <v>0</v>
      </c>
    </row>
    <row r="38" spans="1:57">
      <c r="A38" s="66"/>
      <c r="B38" s="66"/>
      <c r="C38" s="66"/>
      <c r="D38" s="66"/>
      <c r="E38" s="66"/>
      <c r="F38" s="66"/>
      <c r="G38" s="66"/>
      <c r="H38" s="66"/>
      <c r="I38" s="66"/>
    </row>
    <row r="39" spans="1:57" ht="19.5" customHeight="1">
      <c r="A39" s="107" t="s">
        <v>58</v>
      </c>
      <c r="B39" s="107"/>
      <c r="C39" s="107"/>
      <c r="D39" s="107"/>
      <c r="E39" s="107"/>
      <c r="F39" s="107"/>
      <c r="G39" s="124"/>
      <c r="H39" s="107"/>
      <c r="I39" s="107"/>
      <c r="BA39" s="41"/>
      <c r="BB39" s="41"/>
      <c r="BC39" s="41"/>
      <c r="BD39" s="41"/>
      <c r="BE39" s="41"/>
    </row>
    <row r="40" spans="1:57" ht="13.5" thickBot="1">
      <c r="A40" s="77"/>
      <c r="B40" s="77"/>
      <c r="C40" s="77"/>
      <c r="D40" s="77"/>
      <c r="E40" s="77"/>
      <c r="F40" s="77"/>
      <c r="G40" s="77"/>
      <c r="H40" s="77"/>
      <c r="I40" s="77"/>
    </row>
    <row r="41" spans="1:57">
      <c r="A41" s="71" t="s">
        <v>59</v>
      </c>
      <c r="B41" s="72"/>
      <c r="C41" s="72"/>
      <c r="D41" s="125"/>
      <c r="E41" s="126" t="s">
        <v>60</v>
      </c>
      <c r="F41" s="127" t="s">
        <v>61</v>
      </c>
      <c r="G41" s="128" t="s">
        <v>62</v>
      </c>
      <c r="H41" s="129"/>
      <c r="I41" s="130" t="s">
        <v>60</v>
      </c>
    </row>
    <row r="42" spans="1:57">
      <c r="A42" s="64" t="s">
        <v>818</v>
      </c>
      <c r="B42" s="55"/>
      <c r="C42" s="55"/>
      <c r="D42" s="131"/>
      <c r="E42" s="132">
        <v>0</v>
      </c>
      <c r="F42" s="133">
        <v>0</v>
      </c>
      <c r="G42" s="134">
        <f t="shared" ref="G42:G49" si="0">CHOOSE(BA42+1,HSV+PSV,HSV+PSV+Mont,HSV+PSV+Dodavka+Mont,HSV,PSV,Mont,Dodavka,Mont+Dodavka,0)</f>
        <v>0</v>
      </c>
      <c r="H42" s="135"/>
      <c r="I42" s="136">
        <f t="shared" ref="I42:I49" si="1">E42+F42*G42/100</f>
        <v>0</v>
      </c>
      <c r="BA42">
        <v>0</v>
      </c>
    </row>
    <row r="43" spans="1:57">
      <c r="A43" s="64" t="s">
        <v>819</v>
      </c>
      <c r="B43" s="55"/>
      <c r="C43" s="55"/>
      <c r="D43" s="131"/>
      <c r="E43" s="132">
        <v>0</v>
      </c>
      <c r="F43" s="133">
        <v>0</v>
      </c>
      <c r="G43" s="134">
        <f t="shared" si="0"/>
        <v>0</v>
      </c>
      <c r="H43" s="135"/>
      <c r="I43" s="136">
        <f t="shared" si="1"/>
        <v>0</v>
      </c>
      <c r="BA43">
        <v>0</v>
      </c>
    </row>
    <row r="44" spans="1:57">
      <c r="A44" s="64" t="s">
        <v>820</v>
      </c>
      <c r="B44" s="55"/>
      <c r="C44" s="55"/>
      <c r="D44" s="131"/>
      <c r="E44" s="132">
        <v>0</v>
      </c>
      <c r="F44" s="133">
        <v>0</v>
      </c>
      <c r="G44" s="134">
        <f t="shared" si="0"/>
        <v>0</v>
      </c>
      <c r="H44" s="135"/>
      <c r="I44" s="136">
        <f t="shared" si="1"/>
        <v>0</v>
      </c>
      <c r="BA44">
        <v>0</v>
      </c>
    </row>
    <row r="45" spans="1:57">
      <c r="A45" s="64" t="s">
        <v>821</v>
      </c>
      <c r="B45" s="55"/>
      <c r="C45" s="55"/>
      <c r="D45" s="131"/>
      <c r="E45" s="132">
        <v>0</v>
      </c>
      <c r="F45" s="133">
        <v>0</v>
      </c>
      <c r="G45" s="134">
        <f t="shared" si="0"/>
        <v>0</v>
      </c>
      <c r="H45" s="135"/>
      <c r="I45" s="136">
        <f t="shared" si="1"/>
        <v>0</v>
      </c>
      <c r="BA45">
        <v>0</v>
      </c>
    </row>
    <row r="46" spans="1:57">
      <c r="A46" s="64" t="s">
        <v>822</v>
      </c>
      <c r="B46" s="55"/>
      <c r="C46" s="55"/>
      <c r="D46" s="131"/>
      <c r="E46" s="132">
        <v>0</v>
      </c>
      <c r="F46" s="133">
        <v>0</v>
      </c>
      <c r="G46" s="134">
        <f t="shared" si="0"/>
        <v>0</v>
      </c>
      <c r="H46" s="135"/>
      <c r="I46" s="136">
        <f t="shared" si="1"/>
        <v>0</v>
      </c>
      <c r="BA46">
        <v>1</v>
      </c>
    </row>
    <row r="47" spans="1:57">
      <c r="A47" s="85" t="s">
        <v>1026</v>
      </c>
      <c r="B47" s="86"/>
      <c r="C47" s="86"/>
      <c r="D47" s="79"/>
      <c r="E47" s="300">
        <v>0</v>
      </c>
      <c r="F47" s="302">
        <v>0</v>
      </c>
      <c r="G47" s="303">
        <f t="shared" si="0"/>
        <v>0</v>
      </c>
      <c r="H47" s="305"/>
      <c r="I47" s="307">
        <f t="shared" si="1"/>
        <v>0</v>
      </c>
      <c r="BA47">
        <v>1</v>
      </c>
    </row>
    <row r="48" spans="1:57">
      <c r="A48" s="64" t="s">
        <v>1027</v>
      </c>
      <c r="B48" s="55"/>
      <c r="C48" s="55"/>
      <c r="D48" s="131"/>
      <c r="E48" s="132"/>
      <c r="F48" s="301"/>
      <c r="G48" s="304"/>
      <c r="H48" s="306"/>
      <c r="I48" s="136"/>
    </row>
    <row r="49" spans="1:53">
      <c r="A49" s="64" t="s">
        <v>823</v>
      </c>
      <c r="B49" s="55"/>
      <c r="C49" s="55"/>
      <c r="D49" s="131"/>
      <c r="E49" s="132">
        <v>0</v>
      </c>
      <c r="F49" s="133">
        <v>0</v>
      </c>
      <c r="G49" s="134">
        <f t="shared" si="0"/>
        <v>0</v>
      </c>
      <c r="H49" s="135"/>
      <c r="I49" s="136">
        <f t="shared" si="1"/>
        <v>0</v>
      </c>
      <c r="BA49">
        <v>2</v>
      </c>
    </row>
    <row r="50" spans="1:53" ht="13.5" thickBot="1">
      <c r="A50" s="137"/>
      <c r="B50" s="138" t="s">
        <v>63</v>
      </c>
      <c r="C50" s="139"/>
      <c r="D50" s="140"/>
      <c r="E50" s="141"/>
      <c r="F50" s="142"/>
      <c r="G50" s="142"/>
      <c r="H50" s="326">
        <f>SUM(I42:I49)</f>
        <v>0</v>
      </c>
      <c r="I50" s="327"/>
    </row>
    <row r="52" spans="1:53">
      <c r="B52" s="123"/>
      <c r="F52" s="143"/>
      <c r="G52" s="144"/>
      <c r="H52" s="144"/>
      <c r="I52" s="145"/>
    </row>
    <row r="53" spans="1:53">
      <c r="F53" s="143"/>
      <c r="G53" s="144"/>
      <c r="H53" s="144"/>
      <c r="I53" s="145"/>
    </row>
    <row r="54" spans="1:53">
      <c r="F54" s="143"/>
      <c r="G54" s="144"/>
      <c r="H54" s="144"/>
      <c r="I54" s="145"/>
    </row>
    <row r="55" spans="1:53">
      <c r="F55" s="143"/>
      <c r="G55" s="144"/>
      <c r="H55" s="144"/>
      <c r="I55" s="145"/>
    </row>
    <row r="56" spans="1:53">
      <c r="F56" s="143"/>
      <c r="G56" s="144"/>
      <c r="H56" s="144"/>
      <c r="I56" s="145"/>
    </row>
    <row r="57" spans="1:53">
      <c r="F57" s="143"/>
      <c r="G57" s="144"/>
      <c r="H57" s="144"/>
      <c r="I57" s="145"/>
    </row>
    <row r="58" spans="1:53">
      <c r="F58" s="143"/>
      <c r="G58" s="144"/>
      <c r="H58" s="144"/>
      <c r="I58" s="145"/>
    </row>
    <row r="59" spans="1:53">
      <c r="F59" s="143"/>
      <c r="G59" s="144"/>
      <c r="H59" s="144"/>
      <c r="I59" s="145"/>
    </row>
    <row r="60" spans="1:53">
      <c r="F60" s="143"/>
      <c r="G60" s="144"/>
      <c r="H60" s="144"/>
      <c r="I60" s="145"/>
    </row>
    <row r="61" spans="1:53">
      <c r="F61" s="143"/>
      <c r="G61" s="144"/>
      <c r="H61" s="144"/>
      <c r="I61" s="145"/>
    </row>
    <row r="62" spans="1:53">
      <c r="F62" s="143"/>
      <c r="G62" s="144"/>
      <c r="H62" s="144"/>
      <c r="I62" s="145"/>
    </row>
    <row r="63" spans="1:53">
      <c r="F63" s="143"/>
      <c r="G63" s="144"/>
      <c r="H63" s="144"/>
      <c r="I63" s="145"/>
    </row>
    <row r="64" spans="1:53">
      <c r="F64" s="143"/>
      <c r="G64" s="144"/>
      <c r="H64" s="144"/>
      <c r="I64" s="145"/>
    </row>
    <row r="65" spans="6:9">
      <c r="F65" s="143"/>
      <c r="G65" s="144"/>
      <c r="H65" s="144"/>
      <c r="I65" s="145"/>
    </row>
    <row r="66" spans="6:9">
      <c r="F66" s="143"/>
      <c r="G66" s="144"/>
      <c r="H66" s="144"/>
      <c r="I66" s="145"/>
    </row>
    <row r="67" spans="6:9">
      <c r="F67" s="143"/>
      <c r="G67" s="144"/>
      <c r="H67" s="144"/>
      <c r="I67" s="145"/>
    </row>
    <row r="68" spans="6:9">
      <c r="F68" s="143"/>
      <c r="G68" s="144"/>
      <c r="H68" s="144"/>
      <c r="I68" s="145"/>
    </row>
    <row r="69" spans="6:9">
      <c r="F69" s="143"/>
      <c r="G69" s="144"/>
      <c r="H69" s="144"/>
      <c r="I69" s="145"/>
    </row>
    <row r="70" spans="6:9">
      <c r="F70" s="143"/>
      <c r="G70" s="144"/>
      <c r="H70" s="144"/>
      <c r="I70" s="145"/>
    </row>
    <row r="71" spans="6:9">
      <c r="F71" s="143"/>
      <c r="G71" s="144"/>
      <c r="H71" s="144"/>
      <c r="I71" s="145"/>
    </row>
    <row r="72" spans="6:9">
      <c r="F72" s="143"/>
      <c r="G72" s="144"/>
      <c r="H72" s="144"/>
      <c r="I72" s="145"/>
    </row>
    <row r="73" spans="6:9">
      <c r="F73" s="143"/>
      <c r="G73" s="144"/>
      <c r="H73" s="144"/>
      <c r="I73" s="145"/>
    </row>
    <row r="74" spans="6:9">
      <c r="F74" s="143"/>
      <c r="G74" s="144"/>
      <c r="H74" s="144"/>
      <c r="I74" s="145"/>
    </row>
    <row r="75" spans="6:9">
      <c r="F75" s="143"/>
      <c r="G75" s="144"/>
      <c r="H75" s="144"/>
      <c r="I75" s="145"/>
    </row>
    <row r="76" spans="6:9">
      <c r="F76" s="143"/>
      <c r="G76" s="144"/>
      <c r="H76" s="144"/>
      <c r="I76" s="145"/>
    </row>
    <row r="77" spans="6:9">
      <c r="F77" s="143"/>
      <c r="G77" s="144"/>
      <c r="H77" s="144"/>
      <c r="I77" s="145"/>
    </row>
    <row r="78" spans="6:9">
      <c r="F78" s="143"/>
      <c r="G78" s="144"/>
      <c r="H78" s="144"/>
      <c r="I78" s="145"/>
    </row>
    <row r="79" spans="6:9">
      <c r="F79" s="143"/>
      <c r="G79" s="144"/>
      <c r="H79" s="144"/>
      <c r="I79" s="145"/>
    </row>
    <row r="80" spans="6:9">
      <c r="F80" s="143"/>
      <c r="G80" s="144"/>
      <c r="H80" s="144"/>
      <c r="I80" s="145"/>
    </row>
    <row r="81" spans="6:9">
      <c r="F81" s="143"/>
      <c r="G81" s="144"/>
      <c r="H81" s="144"/>
      <c r="I81" s="145"/>
    </row>
    <row r="82" spans="6:9">
      <c r="F82" s="143"/>
      <c r="G82" s="144"/>
      <c r="H82" s="144"/>
      <c r="I82" s="145"/>
    </row>
    <row r="83" spans="6:9">
      <c r="F83" s="143"/>
      <c r="G83" s="144"/>
      <c r="H83" s="144"/>
      <c r="I83" s="145"/>
    </row>
    <row r="84" spans="6:9">
      <c r="F84" s="143"/>
      <c r="G84" s="144"/>
      <c r="H84" s="144"/>
      <c r="I84" s="145"/>
    </row>
    <row r="85" spans="6:9">
      <c r="F85" s="143"/>
      <c r="G85" s="144"/>
      <c r="H85" s="144"/>
      <c r="I85" s="145"/>
    </row>
    <row r="86" spans="6:9">
      <c r="F86" s="143"/>
      <c r="G86" s="144"/>
      <c r="H86" s="144"/>
      <c r="I86" s="145"/>
    </row>
    <row r="87" spans="6:9">
      <c r="F87" s="143"/>
      <c r="G87" s="144"/>
      <c r="H87" s="144"/>
      <c r="I87" s="145"/>
    </row>
    <row r="88" spans="6:9">
      <c r="F88" s="143"/>
      <c r="G88" s="144"/>
      <c r="H88" s="144"/>
      <c r="I88" s="145"/>
    </row>
    <row r="89" spans="6:9">
      <c r="F89" s="143"/>
      <c r="G89" s="144"/>
      <c r="H89" s="144"/>
      <c r="I89" s="145"/>
    </row>
    <row r="90" spans="6:9">
      <c r="F90" s="143"/>
      <c r="G90" s="144"/>
      <c r="H90" s="144"/>
      <c r="I90" s="145"/>
    </row>
    <row r="91" spans="6:9">
      <c r="F91" s="143"/>
      <c r="G91" s="144"/>
      <c r="H91" s="144"/>
      <c r="I91" s="145"/>
    </row>
    <row r="92" spans="6:9">
      <c r="F92" s="143"/>
      <c r="G92" s="144"/>
      <c r="H92" s="144"/>
      <c r="I92" s="145"/>
    </row>
    <row r="93" spans="6:9">
      <c r="F93" s="143"/>
      <c r="G93" s="144"/>
      <c r="H93" s="144"/>
      <c r="I93" s="145"/>
    </row>
    <row r="94" spans="6:9">
      <c r="F94" s="143"/>
      <c r="G94" s="144"/>
      <c r="H94" s="144"/>
      <c r="I94" s="145"/>
    </row>
    <row r="95" spans="6:9">
      <c r="F95" s="143"/>
      <c r="G95" s="144"/>
      <c r="H95" s="144"/>
      <c r="I95" s="145"/>
    </row>
    <row r="96" spans="6:9">
      <c r="F96" s="143"/>
      <c r="G96" s="144"/>
      <c r="H96" s="144"/>
      <c r="I96" s="145"/>
    </row>
    <row r="97" spans="6:9">
      <c r="F97" s="143"/>
      <c r="G97" s="144"/>
      <c r="H97" s="144"/>
      <c r="I97" s="145"/>
    </row>
    <row r="98" spans="6:9">
      <c r="F98" s="143"/>
      <c r="G98" s="144"/>
      <c r="H98" s="144"/>
      <c r="I98" s="145"/>
    </row>
    <row r="99" spans="6:9">
      <c r="F99" s="143"/>
      <c r="G99" s="144"/>
      <c r="H99" s="144"/>
      <c r="I99" s="145"/>
    </row>
    <row r="100" spans="6:9">
      <c r="F100" s="143"/>
      <c r="G100" s="144"/>
      <c r="H100" s="144"/>
      <c r="I100" s="145"/>
    </row>
    <row r="101" spans="6:9">
      <c r="F101" s="143"/>
      <c r="G101" s="144"/>
      <c r="H101" s="144"/>
      <c r="I101" s="145"/>
    </row>
  </sheetData>
  <mergeCells count="4">
    <mergeCell ref="A1:B1"/>
    <mergeCell ref="A2:B2"/>
    <mergeCell ref="G2:I2"/>
    <mergeCell ref="H50:I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831"/>
  <sheetViews>
    <sheetView showGridLines="0" showZeros="0" topLeftCell="A473" zoomScaleNormal="100" workbookViewId="0">
      <selection activeCell="L507" sqref="L507"/>
    </sheetView>
  </sheetViews>
  <sheetFormatPr defaultRowHeight="12.75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94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>
      <c r="A1" s="331" t="s">
        <v>64</v>
      </c>
      <c r="B1" s="331"/>
      <c r="C1" s="331"/>
      <c r="D1" s="331"/>
      <c r="E1" s="331"/>
      <c r="F1" s="331"/>
      <c r="G1" s="331"/>
    </row>
    <row r="2" spans="1:104" ht="14.25" customHeight="1" thickBot="1">
      <c r="A2" s="147"/>
      <c r="B2" s="148"/>
      <c r="C2" s="149"/>
      <c r="D2" s="149"/>
      <c r="E2" s="150"/>
      <c r="F2" s="149"/>
      <c r="G2" s="149"/>
    </row>
    <row r="3" spans="1:104" ht="13.5" thickTop="1">
      <c r="A3" s="319" t="s">
        <v>48</v>
      </c>
      <c r="B3" s="320"/>
      <c r="C3" s="97" t="str">
        <f>CONCATENATE(cislostavby," ",nazevstavby)</f>
        <v>2015/0069 MŠ U Sluncové - zateplení pláště objektu</v>
      </c>
      <c r="D3" s="151"/>
      <c r="E3" s="152" t="s">
        <v>65</v>
      </c>
      <c r="F3" s="153">
        <f>Rekapitulace!H1</f>
        <v>0</v>
      </c>
      <c r="G3" s="154"/>
    </row>
    <row r="4" spans="1:104" ht="13.5" thickBot="1">
      <c r="A4" s="332" t="s">
        <v>50</v>
      </c>
      <c r="B4" s="322"/>
      <c r="C4" s="103" t="str">
        <f>CONCATENATE(cisloobjektu," ",nazevobjektu)</f>
        <v>01 Zateplení objektu</v>
      </c>
      <c r="D4" s="155"/>
      <c r="E4" s="333">
        <f>Rekapitulace!G2</f>
        <v>0</v>
      </c>
      <c r="F4" s="334"/>
      <c r="G4" s="335"/>
    </row>
    <row r="5" spans="1:104" ht="13.5" thickTop="1">
      <c r="A5" s="156"/>
      <c r="B5" s="147"/>
      <c r="C5" s="147"/>
      <c r="D5" s="147"/>
      <c r="E5" s="157"/>
      <c r="F5" s="147"/>
      <c r="G5" s="158"/>
    </row>
    <row r="6" spans="1:104">
      <c r="A6" s="159" t="s">
        <v>66</v>
      </c>
      <c r="B6" s="160" t="s">
        <v>67</v>
      </c>
      <c r="C6" s="160" t="s">
        <v>68</v>
      </c>
      <c r="D6" s="160" t="s">
        <v>69</v>
      </c>
      <c r="E6" s="161" t="s">
        <v>70</v>
      </c>
      <c r="F6" s="160" t="s">
        <v>71</v>
      </c>
      <c r="G6" s="162" t="s">
        <v>72</v>
      </c>
    </row>
    <row r="7" spans="1:104">
      <c r="A7" s="163" t="s">
        <v>73</v>
      </c>
      <c r="B7" s="164" t="s">
        <v>74</v>
      </c>
      <c r="C7" s="165" t="s">
        <v>75</v>
      </c>
      <c r="D7" s="166"/>
      <c r="E7" s="167"/>
      <c r="F7" s="167"/>
      <c r="G7" s="168"/>
      <c r="H7" s="169"/>
      <c r="I7" s="169"/>
      <c r="O7" s="170">
        <v>1</v>
      </c>
    </row>
    <row r="8" spans="1:104">
      <c r="A8" s="171">
        <v>1</v>
      </c>
      <c r="B8" s="172" t="s">
        <v>82</v>
      </c>
      <c r="C8" s="173" t="s">
        <v>83</v>
      </c>
      <c r="D8" s="174" t="s">
        <v>84</v>
      </c>
      <c r="E8" s="175">
        <v>65.135000000000005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0</v>
      </c>
      <c r="AC8" s="146">
        <v>0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0">
        <v>1</v>
      </c>
      <c r="CB8" s="170">
        <v>0</v>
      </c>
      <c r="CZ8" s="146">
        <v>0</v>
      </c>
    </row>
    <row r="9" spans="1:104">
      <c r="A9" s="177"/>
      <c r="B9" s="178"/>
      <c r="C9" s="336" t="s">
        <v>85</v>
      </c>
      <c r="D9" s="337"/>
      <c r="E9" s="337"/>
      <c r="F9" s="337"/>
      <c r="G9" s="338"/>
      <c r="L9" s="179" t="s">
        <v>85</v>
      </c>
      <c r="O9" s="170">
        <v>3</v>
      </c>
    </row>
    <row r="10" spans="1:104">
      <c r="A10" s="177"/>
      <c r="B10" s="180"/>
      <c r="C10" s="330" t="s">
        <v>86</v>
      </c>
      <c r="D10" s="329"/>
      <c r="E10" s="204">
        <v>0</v>
      </c>
      <c r="F10" s="182"/>
      <c r="G10" s="183"/>
      <c r="M10" s="179" t="s">
        <v>86</v>
      </c>
      <c r="O10" s="170"/>
    </row>
    <row r="11" spans="1:104">
      <c r="A11" s="177"/>
      <c r="B11" s="180"/>
      <c r="C11" s="330" t="s">
        <v>87</v>
      </c>
      <c r="D11" s="329"/>
      <c r="E11" s="204">
        <v>130.27000000000001</v>
      </c>
      <c r="F11" s="182"/>
      <c r="G11" s="183"/>
      <c r="M11" s="179" t="s">
        <v>87</v>
      </c>
      <c r="O11" s="170"/>
    </row>
    <row r="12" spans="1:104">
      <c r="A12" s="177"/>
      <c r="B12" s="180"/>
      <c r="C12" s="330" t="s">
        <v>88</v>
      </c>
      <c r="D12" s="329"/>
      <c r="E12" s="204">
        <v>130.27000000000001</v>
      </c>
      <c r="F12" s="182"/>
      <c r="G12" s="183"/>
      <c r="M12" s="179" t="s">
        <v>88</v>
      </c>
      <c r="O12" s="170"/>
    </row>
    <row r="13" spans="1:104">
      <c r="A13" s="177"/>
      <c r="B13" s="180"/>
      <c r="C13" s="328" t="s">
        <v>89</v>
      </c>
      <c r="D13" s="329"/>
      <c r="E13" s="181">
        <v>65.135000000000005</v>
      </c>
      <c r="F13" s="182"/>
      <c r="G13" s="183"/>
      <c r="M13" s="179" t="s">
        <v>89</v>
      </c>
      <c r="O13" s="170"/>
    </row>
    <row r="14" spans="1:104" ht="22.5">
      <c r="A14" s="171">
        <v>2</v>
      </c>
      <c r="B14" s="172" t="s">
        <v>90</v>
      </c>
      <c r="C14" s="173" t="s">
        <v>91</v>
      </c>
      <c r="D14" s="174" t="s">
        <v>84</v>
      </c>
      <c r="E14" s="175">
        <v>110.68</v>
      </c>
      <c r="F14" s="175">
        <v>0</v>
      </c>
      <c r="G14" s="176">
        <f>E14*F14</f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0">
        <v>1</v>
      </c>
      <c r="CB14" s="170">
        <v>1</v>
      </c>
      <c r="CZ14" s="146">
        <v>0</v>
      </c>
    </row>
    <row r="15" spans="1:104">
      <c r="A15" s="177"/>
      <c r="B15" s="180"/>
      <c r="C15" s="328" t="s">
        <v>92</v>
      </c>
      <c r="D15" s="329"/>
      <c r="E15" s="181">
        <v>0</v>
      </c>
      <c r="F15" s="182"/>
      <c r="G15" s="183"/>
      <c r="M15" s="179" t="s">
        <v>92</v>
      </c>
      <c r="O15" s="170"/>
    </row>
    <row r="16" spans="1:104">
      <c r="A16" s="177"/>
      <c r="B16" s="180"/>
      <c r="C16" s="330" t="s">
        <v>86</v>
      </c>
      <c r="D16" s="329"/>
      <c r="E16" s="204">
        <v>0</v>
      </c>
      <c r="F16" s="182"/>
      <c r="G16" s="183"/>
      <c r="M16" s="179" t="s">
        <v>86</v>
      </c>
      <c r="O16" s="170"/>
    </row>
    <row r="17" spans="1:104" ht="22.5">
      <c r="A17" s="177"/>
      <c r="B17" s="180"/>
      <c r="C17" s="330" t="s">
        <v>93</v>
      </c>
      <c r="D17" s="329"/>
      <c r="E17" s="204">
        <v>91.63</v>
      </c>
      <c r="F17" s="182"/>
      <c r="G17" s="183"/>
      <c r="M17" s="179" t="s">
        <v>93</v>
      </c>
      <c r="O17" s="170"/>
    </row>
    <row r="18" spans="1:104">
      <c r="A18" s="177"/>
      <c r="B18" s="180"/>
      <c r="C18" s="330" t="s">
        <v>88</v>
      </c>
      <c r="D18" s="329"/>
      <c r="E18" s="204">
        <v>91.63</v>
      </c>
      <c r="F18" s="182"/>
      <c r="G18" s="183"/>
      <c r="M18" s="179" t="s">
        <v>88</v>
      </c>
      <c r="O18" s="170"/>
    </row>
    <row r="19" spans="1:104">
      <c r="A19" s="177"/>
      <c r="B19" s="180"/>
      <c r="C19" s="328" t="s">
        <v>94</v>
      </c>
      <c r="D19" s="329"/>
      <c r="E19" s="181">
        <v>91.63</v>
      </c>
      <c r="F19" s="182"/>
      <c r="G19" s="183"/>
      <c r="M19" s="179" t="s">
        <v>94</v>
      </c>
      <c r="O19" s="170"/>
    </row>
    <row r="20" spans="1:104">
      <c r="A20" s="177"/>
      <c r="B20" s="180"/>
      <c r="C20" s="328" t="s">
        <v>95</v>
      </c>
      <c r="D20" s="329"/>
      <c r="E20" s="181">
        <v>9.6300000000000008</v>
      </c>
      <c r="F20" s="182"/>
      <c r="G20" s="183"/>
      <c r="M20" s="179" t="s">
        <v>95</v>
      </c>
      <c r="O20" s="170"/>
    </row>
    <row r="21" spans="1:104">
      <c r="A21" s="177"/>
      <c r="B21" s="180"/>
      <c r="C21" s="328" t="s">
        <v>96</v>
      </c>
      <c r="D21" s="329"/>
      <c r="E21" s="181">
        <v>9.42</v>
      </c>
      <c r="F21" s="182"/>
      <c r="G21" s="183"/>
      <c r="M21" s="179" t="s">
        <v>96</v>
      </c>
      <c r="O21" s="170"/>
    </row>
    <row r="22" spans="1:104">
      <c r="A22" s="171">
        <v>3</v>
      </c>
      <c r="B22" s="172" t="s">
        <v>97</v>
      </c>
      <c r="C22" s="173" t="s">
        <v>98</v>
      </c>
      <c r="D22" s="174" t="s">
        <v>99</v>
      </c>
      <c r="E22" s="175">
        <v>56.894399999999997</v>
      </c>
      <c r="F22" s="175">
        <v>0</v>
      </c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0">
        <v>1</v>
      </c>
      <c r="CB22" s="170">
        <v>1</v>
      </c>
      <c r="CZ22" s="146">
        <v>0</v>
      </c>
    </row>
    <row r="23" spans="1:104">
      <c r="A23" s="177"/>
      <c r="B23" s="178"/>
      <c r="C23" s="336"/>
      <c r="D23" s="337"/>
      <c r="E23" s="337"/>
      <c r="F23" s="337"/>
      <c r="G23" s="338"/>
      <c r="L23" s="179"/>
      <c r="O23" s="170">
        <v>3</v>
      </c>
    </row>
    <row r="24" spans="1:104">
      <c r="A24" s="177"/>
      <c r="B24" s="180"/>
      <c r="C24" s="330" t="s">
        <v>86</v>
      </c>
      <c r="D24" s="329"/>
      <c r="E24" s="204">
        <v>0</v>
      </c>
      <c r="F24" s="182"/>
      <c r="G24" s="183"/>
      <c r="M24" s="179" t="s">
        <v>86</v>
      </c>
      <c r="O24" s="170"/>
    </row>
    <row r="25" spans="1:104">
      <c r="A25" s="177"/>
      <c r="B25" s="180"/>
      <c r="C25" s="330" t="s">
        <v>100</v>
      </c>
      <c r="D25" s="329"/>
      <c r="E25" s="204">
        <v>118.53</v>
      </c>
      <c r="F25" s="182"/>
      <c r="G25" s="183"/>
      <c r="M25" s="179" t="s">
        <v>100</v>
      </c>
      <c r="O25" s="170"/>
    </row>
    <row r="26" spans="1:104">
      <c r="A26" s="177"/>
      <c r="B26" s="180"/>
      <c r="C26" s="330" t="s">
        <v>88</v>
      </c>
      <c r="D26" s="329"/>
      <c r="E26" s="204">
        <v>118.53</v>
      </c>
      <c r="F26" s="182"/>
      <c r="G26" s="183"/>
      <c r="M26" s="179" t="s">
        <v>88</v>
      </c>
      <c r="O26" s="170"/>
    </row>
    <row r="27" spans="1:104">
      <c r="A27" s="177"/>
      <c r="B27" s="180"/>
      <c r="C27" s="328" t="s">
        <v>101</v>
      </c>
      <c r="D27" s="329"/>
      <c r="E27" s="181">
        <v>56.894399999999997</v>
      </c>
      <c r="F27" s="182"/>
      <c r="G27" s="183"/>
      <c r="M27" s="179" t="s">
        <v>101</v>
      </c>
      <c r="O27" s="170"/>
    </row>
    <row r="28" spans="1:104">
      <c r="A28" s="171">
        <v>4</v>
      </c>
      <c r="B28" s="172" t="s">
        <v>102</v>
      </c>
      <c r="C28" s="173" t="s">
        <v>103</v>
      </c>
      <c r="D28" s="174" t="s">
        <v>99</v>
      </c>
      <c r="E28" s="175">
        <v>18.37</v>
      </c>
      <c r="F28" s="175">
        <v>0</v>
      </c>
      <c r="G28" s="176">
        <f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0">
        <v>1</v>
      </c>
      <c r="CB28" s="170">
        <v>1</v>
      </c>
      <c r="CZ28" s="146">
        <v>0</v>
      </c>
    </row>
    <row r="29" spans="1:104">
      <c r="A29" s="177"/>
      <c r="B29" s="180"/>
      <c r="C29" s="330" t="s">
        <v>86</v>
      </c>
      <c r="D29" s="329"/>
      <c r="E29" s="204">
        <v>0</v>
      </c>
      <c r="F29" s="182"/>
      <c r="G29" s="183"/>
      <c r="M29" s="179" t="s">
        <v>86</v>
      </c>
      <c r="O29" s="170"/>
    </row>
    <row r="30" spans="1:104">
      <c r="A30" s="177"/>
      <c r="B30" s="180"/>
      <c r="C30" s="330" t="s">
        <v>104</v>
      </c>
      <c r="D30" s="329"/>
      <c r="E30" s="204">
        <v>56.892200000000003</v>
      </c>
      <c r="F30" s="182"/>
      <c r="G30" s="183"/>
      <c r="M30" s="179" t="s">
        <v>104</v>
      </c>
      <c r="O30" s="170"/>
    </row>
    <row r="31" spans="1:104">
      <c r="A31" s="177"/>
      <c r="B31" s="180"/>
      <c r="C31" s="330" t="s">
        <v>105</v>
      </c>
      <c r="D31" s="329"/>
      <c r="E31" s="204">
        <v>38.522199999999998</v>
      </c>
      <c r="F31" s="182"/>
      <c r="G31" s="183"/>
      <c r="M31" s="179" t="s">
        <v>105</v>
      </c>
      <c r="O31" s="170"/>
    </row>
    <row r="32" spans="1:104">
      <c r="A32" s="177"/>
      <c r="B32" s="180"/>
      <c r="C32" s="330" t="s">
        <v>88</v>
      </c>
      <c r="D32" s="329"/>
      <c r="E32" s="204">
        <v>95.414400000000001</v>
      </c>
      <c r="F32" s="182"/>
      <c r="G32" s="183"/>
      <c r="M32" s="179" t="s">
        <v>88</v>
      </c>
      <c r="O32" s="170"/>
    </row>
    <row r="33" spans="1:104">
      <c r="A33" s="177"/>
      <c r="B33" s="180"/>
      <c r="C33" s="328" t="s">
        <v>106</v>
      </c>
      <c r="D33" s="329"/>
      <c r="E33" s="181">
        <v>18.37</v>
      </c>
      <c r="F33" s="182"/>
      <c r="G33" s="183"/>
      <c r="M33" s="179" t="s">
        <v>106</v>
      </c>
      <c r="O33" s="170"/>
    </row>
    <row r="34" spans="1:104">
      <c r="A34" s="171">
        <v>5</v>
      </c>
      <c r="B34" s="172" t="s">
        <v>107</v>
      </c>
      <c r="C34" s="173" t="s">
        <v>108</v>
      </c>
      <c r="D34" s="174" t="s">
        <v>99</v>
      </c>
      <c r="E34" s="175">
        <v>18.37</v>
      </c>
      <c r="F34" s="175">
        <v>0</v>
      </c>
      <c r="G34" s="176">
        <f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0">
        <v>1</v>
      </c>
      <c r="CB34" s="170">
        <v>1</v>
      </c>
      <c r="CZ34" s="146">
        <v>0</v>
      </c>
    </row>
    <row r="35" spans="1:104">
      <c r="A35" s="171">
        <v>6</v>
      </c>
      <c r="B35" s="172" t="s">
        <v>109</v>
      </c>
      <c r="C35" s="173" t="s">
        <v>110</v>
      </c>
      <c r="D35" s="174" t="s">
        <v>99</v>
      </c>
      <c r="E35" s="175">
        <v>38.522199999999998</v>
      </c>
      <c r="F35" s="175">
        <v>0</v>
      </c>
      <c r="G35" s="176">
        <f>E35*F35</f>
        <v>0</v>
      </c>
      <c r="O35" s="170">
        <v>2</v>
      </c>
      <c r="AA35" s="146">
        <v>1</v>
      </c>
      <c r="AB35" s="146">
        <v>1</v>
      </c>
      <c r="AC35" s="146">
        <v>1</v>
      </c>
      <c r="AZ35" s="146">
        <v>1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0">
        <v>1</v>
      </c>
      <c r="CB35" s="170">
        <v>1</v>
      </c>
      <c r="CZ35" s="146">
        <v>0</v>
      </c>
    </row>
    <row r="36" spans="1:104">
      <c r="A36" s="177"/>
      <c r="B36" s="180"/>
      <c r="C36" s="330" t="s">
        <v>86</v>
      </c>
      <c r="D36" s="329"/>
      <c r="E36" s="204">
        <v>0</v>
      </c>
      <c r="F36" s="182"/>
      <c r="G36" s="183"/>
      <c r="M36" s="179" t="s">
        <v>86</v>
      </c>
      <c r="O36" s="170"/>
    </row>
    <row r="37" spans="1:104">
      <c r="A37" s="177"/>
      <c r="B37" s="180"/>
      <c r="C37" s="330" t="s">
        <v>100</v>
      </c>
      <c r="D37" s="329"/>
      <c r="E37" s="204">
        <v>118.53</v>
      </c>
      <c r="F37" s="182"/>
      <c r="G37" s="183"/>
      <c r="M37" s="179" t="s">
        <v>100</v>
      </c>
      <c r="O37" s="170"/>
    </row>
    <row r="38" spans="1:104">
      <c r="A38" s="177"/>
      <c r="B38" s="180"/>
      <c r="C38" s="330" t="s">
        <v>88</v>
      </c>
      <c r="D38" s="329"/>
      <c r="E38" s="204">
        <v>118.53</v>
      </c>
      <c r="F38" s="182"/>
      <c r="G38" s="183"/>
      <c r="M38" s="179" t="s">
        <v>88</v>
      </c>
      <c r="O38" s="170"/>
    </row>
    <row r="39" spans="1:104">
      <c r="A39" s="177"/>
      <c r="B39" s="180"/>
      <c r="C39" s="328" t="s">
        <v>111</v>
      </c>
      <c r="D39" s="329"/>
      <c r="E39" s="181">
        <v>38.522199999999998</v>
      </c>
      <c r="F39" s="182"/>
      <c r="G39" s="183"/>
      <c r="M39" s="179" t="s">
        <v>111</v>
      </c>
      <c r="O39" s="170"/>
    </row>
    <row r="40" spans="1:104">
      <c r="A40" s="171">
        <v>7</v>
      </c>
      <c r="B40" s="172" t="s">
        <v>112</v>
      </c>
      <c r="C40" s="173" t="s">
        <v>113</v>
      </c>
      <c r="D40" s="174" t="s">
        <v>99</v>
      </c>
      <c r="E40" s="175">
        <v>18.37</v>
      </c>
      <c r="F40" s="175">
        <v>0</v>
      </c>
      <c r="G40" s="176">
        <f>E40*F40</f>
        <v>0</v>
      </c>
      <c r="O40" s="170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0">
        <v>1</v>
      </c>
      <c r="CB40" s="170">
        <v>1</v>
      </c>
      <c r="CZ40" s="146">
        <v>0</v>
      </c>
    </row>
    <row r="41" spans="1:104">
      <c r="A41" s="184"/>
      <c r="B41" s="185" t="s">
        <v>77</v>
      </c>
      <c r="C41" s="186" t="str">
        <f>CONCATENATE(B7," ",C7)</f>
        <v>1 Zemní práce</v>
      </c>
      <c r="D41" s="187"/>
      <c r="E41" s="188"/>
      <c r="F41" s="189"/>
      <c r="G41" s="190">
        <f>SUM(G7:G40)</f>
        <v>0</v>
      </c>
      <c r="O41" s="170">
        <v>4</v>
      </c>
      <c r="BA41" s="191">
        <f>SUM(BA7:BA40)</f>
        <v>0</v>
      </c>
      <c r="BB41" s="191">
        <f>SUM(BB7:BB40)</f>
        <v>0</v>
      </c>
      <c r="BC41" s="191">
        <f>SUM(BC7:BC40)</f>
        <v>0</v>
      </c>
      <c r="BD41" s="191">
        <f>SUM(BD7:BD40)</f>
        <v>0</v>
      </c>
      <c r="BE41" s="191">
        <f>SUM(BE7:BE40)</f>
        <v>0</v>
      </c>
    </row>
    <row r="42" spans="1:104">
      <c r="A42" s="163" t="s">
        <v>73</v>
      </c>
      <c r="B42" s="164" t="s">
        <v>114</v>
      </c>
      <c r="C42" s="165" t="s">
        <v>115</v>
      </c>
      <c r="D42" s="166"/>
      <c r="E42" s="167"/>
      <c r="F42" s="167"/>
      <c r="G42" s="168"/>
      <c r="H42" s="169"/>
      <c r="I42" s="169"/>
      <c r="O42" s="170">
        <v>1</v>
      </c>
    </row>
    <row r="43" spans="1:104">
      <c r="A43" s="171">
        <v>8</v>
      </c>
      <c r="B43" s="172" t="s">
        <v>116</v>
      </c>
      <c r="C43" s="173" t="s">
        <v>117</v>
      </c>
      <c r="D43" s="174" t="s">
        <v>118</v>
      </c>
      <c r="E43" s="175">
        <v>2</v>
      </c>
      <c r="F43" s="175">
        <v>0</v>
      </c>
      <c r="G43" s="176">
        <f>E43*F43</f>
        <v>0</v>
      </c>
      <c r="O43" s="170">
        <v>2</v>
      </c>
      <c r="AA43" s="146">
        <v>1</v>
      </c>
      <c r="AB43" s="146">
        <v>1</v>
      </c>
      <c r="AC43" s="146">
        <v>1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0">
        <v>1</v>
      </c>
      <c r="CB43" s="170">
        <v>1</v>
      </c>
      <c r="CZ43" s="146">
        <v>0</v>
      </c>
    </row>
    <row r="44" spans="1:104">
      <c r="A44" s="177"/>
      <c r="B44" s="180"/>
      <c r="C44" s="328" t="s">
        <v>119</v>
      </c>
      <c r="D44" s="329"/>
      <c r="E44" s="181">
        <v>2</v>
      </c>
      <c r="F44" s="182"/>
      <c r="G44" s="183"/>
      <c r="M44" s="179" t="s">
        <v>119</v>
      </c>
      <c r="O44" s="170"/>
    </row>
    <row r="45" spans="1:104">
      <c r="A45" s="171">
        <v>9</v>
      </c>
      <c r="B45" s="172" t="s">
        <v>120</v>
      </c>
      <c r="C45" s="173" t="s">
        <v>121</v>
      </c>
      <c r="D45" s="174" t="s">
        <v>118</v>
      </c>
      <c r="E45" s="175">
        <v>1</v>
      </c>
      <c r="F45" s="175">
        <v>0</v>
      </c>
      <c r="G45" s="176">
        <f>E45*F45</f>
        <v>0</v>
      </c>
      <c r="O45" s="170">
        <v>2</v>
      </c>
      <c r="AA45" s="146">
        <v>1</v>
      </c>
      <c r="AB45" s="146">
        <v>1</v>
      </c>
      <c r="AC45" s="146">
        <v>1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0">
        <v>1</v>
      </c>
      <c r="CB45" s="170">
        <v>1</v>
      </c>
      <c r="CZ45" s="146">
        <v>0</v>
      </c>
    </row>
    <row r="46" spans="1:104" ht="22.5">
      <c r="A46" s="171">
        <v>10</v>
      </c>
      <c r="B46" s="172" t="s">
        <v>122</v>
      </c>
      <c r="C46" s="173" t="s">
        <v>123</v>
      </c>
      <c r="D46" s="174" t="s">
        <v>118</v>
      </c>
      <c r="E46" s="175">
        <v>1</v>
      </c>
      <c r="F46" s="175">
        <v>0</v>
      </c>
      <c r="G46" s="176">
        <f>E46*F46</f>
        <v>0</v>
      </c>
      <c r="O46" s="170">
        <v>2</v>
      </c>
      <c r="AA46" s="146">
        <v>1</v>
      </c>
      <c r="AB46" s="146">
        <v>1</v>
      </c>
      <c r="AC46" s="146">
        <v>1</v>
      </c>
      <c r="AZ46" s="146">
        <v>1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0">
        <v>1</v>
      </c>
      <c r="CB46" s="170">
        <v>1</v>
      </c>
      <c r="CZ46" s="146">
        <v>0</v>
      </c>
    </row>
    <row r="47" spans="1:104">
      <c r="A47" s="171">
        <v>11</v>
      </c>
      <c r="B47" s="172" t="s">
        <v>124</v>
      </c>
      <c r="C47" s="173" t="s">
        <v>125</v>
      </c>
      <c r="D47" s="174" t="s">
        <v>118</v>
      </c>
      <c r="E47" s="175">
        <v>1</v>
      </c>
      <c r="F47" s="175">
        <v>0</v>
      </c>
      <c r="G47" s="176">
        <f>E47*F47</f>
        <v>0</v>
      </c>
      <c r="O47" s="170">
        <v>2</v>
      </c>
      <c r="AA47" s="146">
        <v>1</v>
      </c>
      <c r="AB47" s="146">
        <v>1</v>
      </c>
      <c r="AC47" s="146">
        <v>1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0">
        <v>1</v>
      </c>
      <c r="CB47" s="170">
        <v>1</v>
      </c>
      <c r="CZ47" s="146">
        <v>0</v>
      </c>
    </row>
    <row r="48" spans="1:104" ht="22.5">
      <c r="A48" s="171">
        <v>12</v>
      </c>
      <c r="B48" s="172" t="s">
        <v>126</v>
      </c>
      <c r="C48" s="173" t="s">
        <v>127</v>
      </c>
      <c r="D48" s="174" t="s">
        <v>118</v>
      </c>
      <c r="E48" s="175">
        <v>1</v>
      </c>
      <c r="F48" s="175">
        <v>0</v>
      </c>
      <c r="G48" s="176">
        <f>E48*F48</f>
        <v>0</v>
      </c>
      <c r="O48" s="170">
        <v>2</v>
      </c>
      <c r="AA48" s="146">
        <v>1</v>
      </c>
      <c r="AB48" s="146">
        <v>1</v>
      </c>
      <c r="AC48" s="146">
        <v>1</v>
      </c>
      <c r="AZ48" s="146">
        <v>1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0">
        <v>1</v>
      </c>
      <c r="CB48" s="170">
        <v>1</v>
      </c>
      <c r="CZ48" s="146">
        <v>0</v>
      </c>
    </row>
    <row r="49" spans="1:104">
      <c r="A49" s="171">
        <v>13</v>
      </c>
      <c r="B49" s="172" t="s">
        <v>128</v>
      </c>
      <c r="C49" s="173" t="s">
        <v>129</v>
      </c>
      <c r="D49" s="174" t="s">
        <v>118</v>
      </c>
      <c r="E49" s="175">
        <v>1</v>
      </c>
      <c r="F49" s="175">
        <v>0</v>
      </c>
      <c r="G49" s="176">
        <f>E49*F49</f>
        <v>0</v>
      </c>
      <c r="O49" s="170">
        <v>2</v>
      </c>
      <c r="AA49" s="146">
        <v>1</v>
      </c>
      <c r="AB49" s="146">
        <v>1</v>
      </c>
      <c r="AC49" s="146">
        <v>1</v>
      </c>
      <c r="AZ49" s="146">
        <v>1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0">
        <v>1</v>
      </c>
      <c r="CB49" s="170">
        <v>1</v>
      </c>
      <c r="CZ49" s="146">
        <v>0</v>
      </c>
    </row>
    <row r="50" spans="1:104">
      <c r="A50" s="177"/>
      <c r="B50" s="180"/>
      <c r="C50" s="328" t="s">
        <v>130</v>
      </c>
      <c r="D50" s="329"/>
      <c r="E50" s="181">
        <v>1</v>
      </c>
      <c r="F50" s="182"/>
      <c r="G50" s="183"/>
      <c r="M50" s="179" t="s">
        <v>130</v>
      </c>
      <c r="O50" s="170"/>
    </row>
    <row r="51" spans="1:104" ht="22.5">
      <c r="A51" s="171">
        <v>14</v>
      </c>
      <c r="B51" s="172" t="s">
        <v>131</v>
      </c>
      <c r="C51" s="173" t="s">
        <v>132</v>
      </c>
      <c r="D51" s="174" t="s">
        <v>76</v>
      </c>
      <c r="E51" s="175">
        <v>36</v>
      </c>
      <c r="F51" s="175">
        <v>0</v>
      </c>
      <c r="G51" s="176">
        <f>E51*F51</f>
        <v>0</v>
      </c>
      <c r="O51" s="170">
        <v>2</v>
      </c>
      <c r="AA51" s="146">
        <v>1</v>
      </c>
      <c r="AB51" s="146">
        <v>1</v>
      </c>
      <c r="AC51" s="146">
        <v>1</v>
      </c>
      <c r="AZ51" s="146">
        <v>1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0">
        <v>1</v>
      </c>
      <c r="CB51" s="170">
        <v>1</v>
      </c>
      <c r="CZ51" s="146">
        <v>0</v>
      </c>
    </row>
    <row r="52" spans="1:104" ht="45">
      <c r="A52" s="177"/>
      <c r="B52" s="178"/>
      <c r="C52" s="336" t="s">
        <v>133</v>
      </c>
      <c r="D52" s="337"/>
      <c r="E52" s="337"/>
      <c r="F52" s="337"/>
      <c r="G52" s="338"/>
      <c r="L52" s="179" t="s">
        <v>133</v>
      </c>
      <c r="O52" s="170">
        <v>3</v>
      </c>
    </row>
    <row r="53" spans="1:104">
      <c r="A53" s="177"/>
      <c r="B53" s="180"/>
      <c r="C53" s="328" t="s">
        <v>134</v>
      </c>
      <c r="D53" s="329"/>
      <c r="E53" s="181">
        <v>36</v>
      </c>
      <c r="F53" s="182"/>
      <c r="G53" s="183"/>
      <c r="M53" s="179" t="s">
        <v>134</v>
      </c>
      <c r="O53" s="170"/>
    </row>
    <row r="54" spans="1:104">
      <c r="A54" s="171">
        <v>15</v>
      </c>
      <c r="B54" s="172" t="s">
        <v>135</v>
      </c>
      <c r="C54" s="173" t="s">
        <v>136</v>
      </c>
      <c r="D54" s="174" t="s">
        <v>137</v>
      </c>
      <c r="E54" s="175">
        <v>5</v>
      </c>
      <c r="F54" s="175">
        <v>0</v>
      </c>
      <c r="G54" s="176">
        <f>E54*F54</f>
        <v>0</v>
      </c>
      <c r="O54" s="170">
        <v>2</v>
      </c>
      <c r="AA54" s="146">
        <v>1</v>
      </c>
      <c r="AB54" s="146">
        <v>1</v>
      </c>
      <c r="AC54" s="146">
        <v>1</v>
      </c>
      <c r="AZ54" s="146">
        <v>1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0">
        <v>1</v>
      </c>
      <c r="CB54" s="170">
        <v>1</v>
      </c>
      <c r="CZ54" s="146">
        <v>0</v>
      </c>
    </row>
    <row r="55" spans="1:104">
      <c r="A55" s="177"/>
      <c r="B55" s="178"/>
      <c r="C55" s="336" t="s">
        <v>138</v>
      </c>
      <c r="D55" s="337"/>
      <c r="E55" s="337"/>
      <c r="F55" s="337"/>
      <c r="G55" s="338"/>
      <c r="L55" s="179" t="s">
        <v>138</v>
      </c>
      <c r="O55" s="170">
        <v>3</v>
      </c>
    </row>
    <row r="56" spans="1:104">
      <c r="A56" s="177"/>
      <c r="B56" s="178"/>
      <c r="C56" s="336" t="s">
        <v>139</v>
      </c>
      <c r="D56" s="337"/>
      <c r="E56" s="337"/>
      <c r="F56" s="337"/>
      <c r="G56" s="338"/>
      <c r="L56" s="179" t="s">
        <v>139</v>
      </c>
      <c r="O56" s="170">
        <v>3</v>
      </c>
    </row>
    <row r="57" spans="1:104">
      <c r="A57" s="177"/>
      <c r="B57" s="178"/>
      <c r="C57" s="336" t="s">
        <v>140</v>
      </c>
      <c r="D57" s="337"/>
      <c r="E57" s="337"/>
      <c r="F57" s="337"/>
      <c r="G57" s="338"/>
      <c r="L57" s="179" t="s">
        <v>140</v>
      </c>
      <c r="O57" s="170">
        <v>3</v>
      </c>
    </row>
    <row r="58" spans="1:104">
      <c r="A58" s="177"/>
      <c r="B58" s="178"/>
      <c r="C58" s="336" t="s">
        <v>141</v>
      </c>
      <c r="D58" s="337"/>
      <c r="E58" s="337"/>
      <c r="F58" s="337"/>
      <c r="G58" s="338"/>
      <c r="L58" s="179" t="s">
        <v>141</v>
      </c>
      <c r="O58" s="170">
        <v>3</v>
      </c>
    </row>
    <row r="59" spans="1:104">
      <c r="A59" s="177"/>
      <c r="B59" s="178"/>
      <c r="C59" s="336" t="s">
        <v>142</v>
      </c>
      <c r="D59" s="337"/>
      <c r="E59" s="337"/>
      <c r="F59" s="337"/>
      <c r="G59" s="338"/>
      <c r="L59" s="179" t="s">
        <v>142</v>
      </c>
      <c r="O59" s="170">
        <v>3</v>
      </c>
    </row>
    <row r="60" spans="1:104">
      <c r="A60" s="177"/>
      <c r="B60" s="178"/>
      <c r="C60" s="336" t="s">
        <v>143</v>
      </c>
      <c r="D60" s="337"/>
      <c r="E60" s="337"/>
      <c r="F60" s="337"/>
      <c r="G60" s="338"/>
      <c r="L60" s="179" t="s">
        <v>143</v>
      </c>
      <c r="O60" s="170">
        <v>3</v>
      </c>
    </row>
    <row r="61" spans="1:104">
      <c r="A61" s="177"/>
      <c r="B61" s="178"/>
      <c r="C61" s="336" t="s">
        <v>144</v>
      </c>
      <c r="D61" s="337"/>
      <c r="E61" s="337"/>
      <c r="F61" s="337"/>
      <c r="G61" s="338"/>
      <c r="L61" s="179" t="s">
        <v>144</v>
      </c>
      <c r="O61" s="170">
        <v>3</v>
      </c>
    </row>
    <row r="62" spans="1:104">
      <c r="A62" s="177"/>
      <c r="B62" s="180"/>
      <c r="C62" s="328" t="s">
        <v>145</v>
      </c>
      <c r="D62" s="329"/>
      <c r="E62" s="181">
        <v>2.8</v>
      </c>
      <c r="F62" s="182"/>
      <c r="G62" s="183"/>
      <c r="M62" s="179" t="s">
        <v>145</v>
      </c>
      <c r="O62" s="170"/>
    </row>
    <row r="63" spans="1:104">
      <c r="A63" s="177"/>
      <c r="B63" s="180"/>
      <c r="C63" s="328" t="s">
        <v>146</v>
      </c>
      <c r="D63" s="329"/>
      <c r="E63" s="181">
        <v>1.3</v>
      </c>
      <c r="F63" s="182"/>
      <c r="G63" s="183"/>
      <c r="M63" s="179" t="s">
        <v>146</v>
      </c>
      <c r="O63" s="170"/>
    </row>
    <row r="64" spans="1:104">
      <c r="A64" s="177"/>
      <c r="B64" s="180"/>
      <c r="C64" s="328" t="s">
        <v>147</v>
      </c>
      <c r="D64" s="329"/>
      <c r="E64" s="181">
        <v>0.9</v>
      </c>
      <c r="F64" s="182"/>
      <c r="G64" s="183"/>
      <c r="M64" s="179" t="s">
        <v>147</v>
      </c>
      <c r="O64" s="170"/>
    </row>
    <row r="65" spans="1:104" ht="22.5">
      <c r="A65" s="171">
        <v>16</v>
      </c>
      <c r="B65" s="172" t="s">
        <v>148</v>
      </c>
      <c r="C65" s="173" t="s">
        <v>149</v>
      </c>
      <c r="D65" s="174" t="s">
        <v>118</v>
      </c>
      <c r="E65" s="175">
        <v>1</v>
      </c>
      <c r="F65" s="175">
        <v>0</v>
      </c>
      <c r="G65" s="176">
        <f>E65*F65</f>
        <v>0</v>
      </c>
      <c r="O65" s="170">
        <v>2</v>
      </c>
      <c r="AA65" s="146">
        <v>1</v>
      </c>
      <c r="AB65" s="146">
        <v>1</v>
      </c>
      <c r="AC65" s="146">
        <v>1</v>
      </c>
      <c r="AZ65" s="146">
        <v>1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0">
        <v>1</v>
      </c>
      <c r="CB65" s="170">
        <v>1</v>
      </c>
      <c r="CZ65" s="146">
        <v>0</v>
      </c>
    </row>
    <row r="66" spans="1:104">
      <c r="A66" s="177"/>
      <c r="B66" s="178"/>
      <c r="C66" s="336"/>
      <c r="D66" s="337"/>
      <c r="E66" s="337"/>
      <c r="F66" s="337"/>
      <c r="G66" s="338"/>
      <c r="L66" s="179"/>
      <c r="O66" s="170">
        <v>3</v>
      </c>
    </row>
    <row r="67" spans="1:104">
      <c r="A67" s="184"/>
      <c r="B67" s="185" t="s">
        <v>77</v>
      </c>
      <c r="C67" s="186" t="str">
        <f>CONCATENATE(B42," ",C42)</f>
        <v>11 Přípravné a přidružené práce</v>
      </c>
      <c r="D67" s="187"/>
      <c r="E67" s="188"/>
      <c r="F67" s="189"/>
      <c r="G67" s="190">
        <f>SUM(G42:G66)</f>
        <v>0</v>
      </c>
      <c r="O67" s="170">
        <v>4</v>
      </c>
      <c r="BA67" s="191">
        <f>SUM(BA42:BA66)</f>
        <v>0</v>
      </c>
      <c r="BB67" s="191">
        <f>SUM(BB42:BB66)</f>
        <v>0</v>
      </c>
      <c r="BC67" s="191">
        <f>SUM(BC42:BC66)</f>
        <v>0</v>
      </c>
      <c r="BD67" s="191">
        <f>SUM(BD42:BD66)</f>
        <v>0</v>
      </c>
      <c r="BE67" s="191">
        <f>SUM(BE42:BE66)</f>
        <v>0</v>
      </c>
    </row>
    <row r="68" spans="1:104">
      <c r="A68" s="163" t="s">
        <v>73</v>
      </c>
      <c r="B68" s="164" t="s">
        <v>150</v>
      </c>
      <c r="C68" s="165" t="s">
        <v>151</v>
      </c>
      <c r="D68" s="166"/>
      <c r="E68" s="167"/>
      <c r="F68" s="167"/>
      <c r="G68" s="168"/>
      <c r="H68" s="169"/>
      <c r="I68" s="169"/>
      <c r="O68" s="170">
        <v>1</v>
      </c>
    </row>
    <row r="69" spans="1:104">
      <c r="A69" s="171">
        <v>17</v>
      </c>
      <c r="B69" s="172" t="s">
        <v>152</v>
      </c>
      <c r="C69" s="173" t="s">
        <v>153</v>
      </c>
      <c r="D69" s="174" t="s">
        <v>84</v>
      </c>
      <c r="E69" s="175">
        <v>23.852599999999999</v>
      </c>
      <c r="F69" s="175">
        <v>0</v>
      </c>
      <c r="G69" s="176">
        <f>E69*F69</f>
        <v>0</v>
      </c>
      <c r="O69" s="170">
        <v>2</v>
      </c>
      <c r="AA69" s="146">
        <v>1</v>
      </c>
      <c r="AB69" s="146">
        <v>1</v>
      </c>
      <c r="AC69" s="146">
        <v>1</v>
      </c>
      <c r="AZ69" s="146">
        <v>1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0">
        <v>1</v>
      </c>
      <c r="CB69" s="170">
        <v>1</v>
      </c>
      <c r="CZ69" s="146">
        <v>1.12E-2</v>
      </c>
    </row>
    <row r="70" spans="1:104">
      <c r="A70" s="177"/>
      <c r="B70" s="180"/>
      <c r="C70" s="328" t="s">
        <v>154</v>
      </c>
      <c r="D70" s="329"/>
      <c r="E70" s="181">
        <v>8.5670000000000002</v>
      </c>
      <c r="F70" s="182"/>
      <c r="G70" s="183"/>
      <c r="M70" s="179" t="s">
        <v>154</v>
      </c>
      <c r="O70" s="170"/>
    </row>
    <row r="71" spans="1:104">
      <c r="A71" s="177"/>
      <c r="B71" s="180"/>
      <c r="C71" s="328" t="s">
        <v>155</v>
      </c>
      <c r="D71" s="329"/>
      <c r="E71" s="181">
        <v>2.0855999999999999</v>
      </c>
      <c r="F71" s="182"/>
      <c r="G71" s="183"/>
      <c r="M71" s="179" t="s">
        <v>155</v>
      </c>
      <c r="O71" s="170"/>
    </row>
    <row r="72" spans="1:104">
      <c r="A72" s="177"/>
      <c r="B72" s="180"/>
      <c r="C72" s="328" t="s">
        <v>156</v>
      </c>
      <c r="D72" s="329"/>
      <c r="E72" s="181">
        <v>13.2</v>
      </c>
      <c r="F72" s="182"/>
      <c r="G72" s="183"/>
      <c r="M72" s="179" t="s">
        <v>156</v>
      </c>
      <c r="O72" s="170"/>
    </row>
    <row r="73" spans="1:104">
      <c r="A73" s="171">
        <v>18</v>
      </c>
      <c r="B73" s="172" t="s">
        <v>157</v>
      </c>
      <c r="C73" s="173" t="s">
        <v>158</v>
      </c>
      <c r="D73" s="174" t="s">
        <v>99</v>
      </c>
      <c r="E73" s="175">
        <v>1.125</v>
      </c>
      <c r="F73" s="175">
        <v>0</v>
      </c>
      <c r="G73" s="176">
        <f>E73*F73</f>
        <v>0</v>
      </c>
      <c r="O73" s="170">
        <v>2</v>
      </c>
      <c r="AA73" s="146">
        <v>1</v>
      </c>
      <c r="AB73" s="146">
        <v>1</v>
      </c>
      <c r="AC73" s="146">
        <v>1</v>
      </c>
      <c r="AZ73" s="146">
        <v>1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0">
        <v>1</v>
      </c>
      <c r="CB73" s="170">
        <v>1</v>
      </c>
      <c r="CZ73" s="146">
        <v>2.5249999999999999</v>
      </c>
    </row>
    <row r="74" spans="1:104" ht="22.5">
      <c r="A74" s="177"/>
      <c r="B74" s="180"/>
      <c r="C74" s="328" t="s">
        <v>159</v>
      </c>
      <c r="D74" s="329"/>
      <c r="E74" s="181">
        <v>1.125</v>
      </c>
      <c r="F74" s="182"/>
      <c r="G74" s="183"/>
      <c r="M74" s="179" t="s">
        <v>159</v>
      </c>
      <c r="O74" s="170"/>
    </row>
    <row r="75" spans="1:104">
      <c r="A75" s="184"/>
      <c r="B75" s="185" t="s">
        <v>77</v>
      </c>
      <c r="C75" s="186" t="str">
        <f>CONCATENATE(B68," ",C68)</f>
        <v>4 Vodorovné konstrukce</v>
      </c>
      <c r="D75" s="187"/>
      <c r="E75" s="188"/>
      <c r="F75" s="189"/>
      <c r="G75" s="190">
        <f>SUM(G68:G74)</f>
        <v>0</v>
      </c>
      <c r="O75" s="170">
        <v>4</v>
      </c>
      <c r="BA75" s="191">
        <f>SUM(BA68:BA74)</f>
        <v>0</v>
      </c>
      <c r="BB75" s="191">
        <f>SUM(BB68:BB74)</f>
        <v>0</v>
      </c>
      <c r="BC75" s="191">
        <f>SUM(BC68:BC74)</f>
        <v>0</v>
      </c>
      <c r="BD75" s="191">
        <f>SUM(BD68:BD74)</f>
        <v>0</v>
      </c>
      <c r="BE75" s="191">
        <f>SUM(BE68:BE74)</f>
        <v>0</v>
      </c>
    </row>
    <row r="76" spans="1:104">
      <c r="A76" s="163" t="s">
        <v>73</v>
      </c>
      <c r="B76" s="164" t="s">
        <v>160</v>
      </c>
      <c r="C76" s="165" t="s">
        <v>161</v>
      </c>
      <c r="D76" s="166"/>
      <c r="E76" s="167"/>
      <c r="F76" s="167"/>
      <c r="G76" s="168"/>
      <c r="H76" s="169"/>
      <c r="I76" s="169"/>
      <c r="O76" s="170">
        <v>1</v>
      </c>
    </row>
    <row r="77" spans="1:104" ht="22.5">
      <c r="A77" s="171">
        <v>19</v>
      </c>
      <c r="B77" s="172" t="s">
        <v>162</v>
      </c>
      <c r="C77" s="173" t="s">
        <v>163</v>
      </c>
      <c r="D77" s="174" t="s">
        <v>84</v>
      </c>
      <c r="E77" s="175">
        <v>110.68</v>
      </c>
      <c r="F77" s="175">
        <v>0</v>
      </c>
      <c r="G77" s="176">
        <f>E77*F77</f>
        <v>0</v>
      </c>
      <c r="O77" s="170">
        <v>2</v>
      </c>
      <c r="AA77" s="146">
        <v>1</v>
      </c>
      <c r="AB77" s="146">
        <v>0</v>
      </c>
      <c r="AC77" s="146">
        <v>0</v>
      </c>
      <c r="AZ77" s="146">
        <v>1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0">
        <v>1</v>
      </c>
      <c r="CB77" s="170">
        <v>0</v>
      </c>
      <c r="CZ77" s="146">
        <v>0.16192000000000001</v>
      </c>
    </row>
    <row r="78" spans="1:104">
      <c r="A78" s="177"/>
      <c r="B78" s="180"/>
      <c r="C78" s="328" t="s">
        <v>164</v>
      </c>
      <c r="D78" s="329"/>
      <c r="E78" s="181">
        <v>0</v>
      </c>
      <c r="F78" s="182"/>
      <c r="G78" s="183"/>
      <c r="M78" s="179" t="s">
        <v>164</v>
      </c>
      <c r="O78" s="170"/>
    </row>
    <row r="79" spans="1:104">
      <c r="A79" s="177"/>
      <c r="B79" s="180"/>
      <c r="C79" s="328" t="s">
        <v>94</v>
      </c>
      <c r="D79" s="329"/>
      <c r="E79" s="181">
        <v>91.63</v>
      </c>
      <c r="F79" s="182"/>
      <c r="G79" s="183"/>
      <c r="M79" s="179" t="s">
        <v>94</v>
      </c>
      <c r="O79" s="170"/>
    </row>
    <row r="80" spans="1:104">
      <c r="A80" s="177"/>
      <c r="B80" s="180"/>
      <c r="C80" s="328" t="s">
        <v>165</v>
      </c>
      <c r="D80" s="329"/>
      <c r="E80" s="181">
        <v>9.6300000000000008</v>
      </c>
      <c r="F80" s="182"/>
      <c r="G80" s="183"/>
      <c r="M80" s="179" t="s">
        <v>165</v>
      </c>
      <c r="O80" s="170"/>
    </row>
    <row r="81" spans="1:104">
      <c r="A81" s="177"/>
      <c r="B81" s="180"/>
      <c r="C81" s="328" t="s">
        <v>166</v>
      </c>
      <c r="D81" s="329"/>
      <c r="E81" s="181">
        <v>9.42</v>
      </c>
      <c r="F81" s="182"/>
      <c r="G81" s="183"/>
      <c r="M81" s="179" t="s">
        <v>166</v>
      </c>
      <c r="O81" s="170"/>
    </row>
    <row r="82" spans="1:104">
      <c r="A82" s="171">
        <v>20</v>
      </c>
      <c r="B82" s="172" t="s">
        <v>167</v>
      </c>
      <c r="C82" s="173" t="s">
        <v>168</v>
      </c>
      <c r="D82" s="174" t="s">
        <v>84</v>
      </c>
      <c r="E82" s="175">
        <v>110.85</v>
      </c>
      <c r="F82" s="175">
        <v>0</v>
      </c>
      <c r="G82" s="176">
        <f>E82*F82</f>
        <v>0</v>
      </c>
      <c r="O82" s="170">
        <v>2</v>
      </c>
      <c r="AA82" s="146">
        <v>1</v>
      </c>
      <c r="AB82" s="146">
        <v>1</v>
      </c>
      <c r="AC82" s="146">
        <v>1</v>
      </c>
      <c r="AZ82" s="146">
        <v>1</v>
      </c>
      <c r="BA82" s="146">
        <f>IF(AZ82=1,G82,0)</f>
        <v>0</v>
      </c>
      <c r="BB82" s="146">
        <f>IF(AZ82=2,G82,0)</f>
        <v>0</v>
      </c>
      <c r="BC82" s="146">
        <f>IF(AZ82=3,G82,0)</f>
        <v>0</v>
      </c>
      <c r="BD82" s="146">
        <f>IF(AZ82=4,G82,0)</f>
        <v>0</v>
      </c>
      <c r="BE82" s="146">
        <f>IF(AZ82=5,G82,0)</f>
        <v>0</v>
      </c>
      <c r="CA82" s="170">
        <v>1</v>
      </c>
      <c r="CB82" s="170">
        <v>1</v>
      </c>
      <c r="CZ82" s="146">
        <v>0.18906999999999999</v>
      </c>
    </row>
    <row r="83" spans="1:104">
      <c r="A83" s="177"/>
      <c r="B83" s="180"/>
      <c r="C83" s="328" t="s">
        <v>164</v>
      </c>
      <c r="D83" s="329"/>
      <c r="E83" s="181">
        <v>0</v>
      </c>
      <c r="F83" s="182"/>
      <c r="G83" s="183"/>
      <c r="M83" s="179" t="s">
        <v>164</v>
      </c>
      <c r="O83" s="170"/>
    </row>
    <row r="84" spans="1:104">
      <c r="A84" s="177"/>
      <c r="B84" s="180"/>
      <c r="C84" s="328" t="s">
        <v>94</v>
      </c>
      <c r="D84" s="329"/>
      <c r="E84" s="181">
        <v>91.63</v>
      </c>
      <c r="F84" s="182"/>
      <c r="G84" s="183"/>
      <c r="M84" s="179" t="s">
        <v>94</v>
      </c>
      <c r="O84" s="170"/>
    </row>
    <row r="85" spans="1:104">
      <c r="A85" s="177"/>
      <c r="B85" s="180"/>
      <c r="C85" s="328" t="s">
        <v>169</v>
      </c>
      <c r="D85" s="329"/>
      <c r="E85" s="181">
        <v>9.6300000000000008</v>
      </c>
      <c r="F85" s="182"/>
      <c r="G85" s="183"/>
      <c r="M85" s="179" t="s">
        <v>169</v>
      </c>
      <c r="O85" s="170"/>
    </row>
    <row r="86" spans="1:104">
      <c r="A86" s="177"/>
      <c r="B86" s="180"/>
      <c r="C86" s="328" t="s">
        <v>170</v>
      </c>
      <c r="D86" s="329"/>
      <c r="E86" s="181">
        <v>9.59</v>
      </c>
      <c r="F86" s="182"/>
      <c r="G86" s="183"/>
      <c r="M86" s="179" t="s">
        <v>170</v>
      </c>
      <c r="O86" s="170"/>
    </row>
    <row r="87" spans="1:104">
      <c r="A87" s="171">
        <v>21</v>
      </c>
      <c r="B87" s="172" t="s">
        <v>171</v>
      </c>
      <c r="C87" s="173" t="s">
        <v>172</v>
      </c>
      <c r="D87" s="174" t="s">
        <v>84</v>
      </c>
      <c r="E87" s="175">
        <v>110.68</v>
      </c>
      <c r="F87" s="175">
        <v>0</v>
      </c>
      <c r="G87" s="176">
        <f>E87*F87</f>
        <v>0</v>
      </c>
      <c r="O87" s="170">
        <v>2</v>
      </c>
      <c r="AA87" s="146">
        <v>1</v>
      </c>
      <c r="AB87" s="146">
        <v>1</v>
      </c>
      <c r="AC87" s="146">
        <v>1</v>
      </c>
      <c r="AZ87" s="146">
        <v>1</v>
      </c>
      <c r="BA87" s="146">
        <f>IF(AZ87=1,G87,0)</f>
        <v>0</v>
      </c>
      <c r="BB87" s="146">
        <f>IF(AZ87=2,G87,0)</f>
        <v>0</v>
      </c>
      <c r="BC87" s="146">
        <f>IF(AZ87=3,G87,0)</f>
        <v>0</v>
      </c>
      <c r="BD87" s="146">
        <f>IF(AZ87=4,G87,0)</f>
        <v>0</v>
      </c>
      <c r="BE87" s="146">
        <f>IF(AZ87=5,G87,0)</f>
        <v>0</v>
      </c>
      <c r="CA87" s="170">
        <v>1</v>
      </c>
      <c r="CB87" s="170">
        <v>1</v>
      </c>
      <c r="CZ87" s="146">
        <v>0.37080000000000002</v>
      </c>
    </row>
    <row r="88" spans="1:104">
      <c r="A88" s="177"/>
      <c r="B88" s="180"/>
      <c r="C88" s="328" t="s">
        <v>164</v>
      </c>
      <c r="D88" s="329"/>
      <c r="E88" s="181">
        <v>0</v>
      </c>
      <c r="F88" s="182"/>
      <c r="G88" s="183"/>
      <c r="M88" s="179" t="s">
        <v>164</v>
      </c>
      <c r="O88" s="170"/>
    </row>
    <row r="89" spans="1:104">
      <c r="A89" s="177"/>
      <c r="B89" s="180"/>
      <c r="C89" s="328" t="s">
        <v>94</v>
      </c>
      <c r="D89" s="329"/>
      <c r="E89" s="181">
        <v>91.63</v>
      </c>
      <c r="F89" s="182"/>
      <c r="G89" s="183"/>
      <c r="M89" s="179" t="s">
        <v>94</v>
      </c>
      <c r="O89" s="170"/>
    </row>
    <row r="90" spans="1:104">
      <c r="A90" s="177"/>
      <c r="B90" s="180"/>
      <c r="C90" s="328" t="s">
        <v>173</v>
      </c>
      <c r="D90" s="329"/>
      <c r="E90" s="181">
        <v>9.6300000000000008</v>
      </c>
      <c r="F90" s="182"/>
      <c r="G90" s="183"/>
      <c r="M90" s="179" t="s">
        <v>173</v>
      </c>
      <c r="O90" s="170"/>
    </row>
    <row r="91" spans="1:104">
      <c r="A91" s="177"/>
      <c r="B91" s="180"/>
      <c r="C91" s="328" t="s">
        <v>166</v>
      </c>
      <c r="D91" s="329"/>
      <c r="E91" s="181">
        <v>9.42</v>
      </c>
      <c r="F91" s="182"/>
      <c r="G91" s="183"/>
      <c r="M91" s="179" t="s">
        <v>166</v>
      </c>
      <c r="O91" s="170"/>
    </row>
    <row r="92" spans="1:104" ht="22.5">
      <c r="A92" s="171">
        <v>22</v>
      </c>
      <c r="B92" s="172" t="s">
        <v>174</v>
      </c>
      <c r="C92" s="173" t="s">
        <v>175</v>
      </c>
      <c r="D92" s="174" t="s">
        <v>84</v>
      </c>
      <c r="E92" s="175">
        <v>2</v>
      </c>
      <c r="F92" s="175">
        <v>0</v>
      </c>
      <c r="G92" s="176">
        <f>E92*F92</f>
        <v>0</v>
      </c>
      <c r="O92" s="170">
        <v>2</v>
      </c>
      <c r="AA92" s="146">
        <v>1</v>
      </c>
      <c r="AB92" s="146">
        <v>1</v>
      </c>
      <c r="AC92" s="146">
        <v>1</v>
      </c>
      <c r="AZ92" s="146">
        <v>1</v>
      </c>
      <c r="BA92" s="146">
        <f>IF(AZ92=1,G92,0)</f>
        <v>0</v>
      </c>
      <c r="BB92" s="146">
        <f>IF(AZ92=2,G92,0)</f>
        <v>0</v>
      </c>
      <c r="BC92" s="146">
        <f>IF(AZ92=3,G92,0)</f>
        <v>0</v>
      </c>
      <c r="BD92" s="146">
        <f>IF(AZ92=4,G92,0)</f>
        <v>0</v>
      </c>
      <c r="BE92" s="146">
        <f>IF(AZ92=5,G92,0)</f>
        <v>0</v>
      </c>
      <c r="CA92" s="170">
        <v>1</v>
      </c>
      <c r="CB92" s="170">
        <v>1</v>
      </c>
      <c r="CZ92" s="146">
        <v>9.9900000000000006E-3</v>
      </c>
    </row>
    <row r="93" spans="1:104">
      <c r="A93" s="177"/>
      <c r="B93" s="180"/>
      <c r="C93" s="328" t="s">
        <v>176</v>
      </c>
      <c r="D93" s="329"/>
      <c r="E93" s="181">
        <v>2</v>
      </c>
      <c r="F93" s="182"/>
      <c r="G93" s="183"/>
      <c r="M93" s="179" t="s">
        <v>176</v>
      </c>
      <c r="O93" s="170"/>
    </row>
    <row r="94" spans="1:104">
      <c r="A94" s="171">
        <v>23</v>
      </c>
      <c r="B94" s="172" t="s">
        <v>177</v>
      </c>
      <c r="C94" s="173" t="s">
        <v>178</v>
      </c>
      <c r="D94" s="174" t="s">
        <v>84</v>
      </c>
      <c r="E94" s="175">
        <v>110.68</v>
      </c>
      <c r="F94" s="175">
        <v>0</v>
      </c>
      <c r="G94" s="176">
        <f>E94*F94</f>
        <v>0</v>
      </c>
      <c r="O94" s="170">
        <v>2</v>
      </c>
      <c r="AA94" s="146">
        <v>1</v>
      </c>
      <c r="AB94" s="146">
        <v>1</v>
      </c>
      <c r="AC94" s="146">
        <v>1</v>
      </c>
      <c r="AZ94" s="146">
        <v>1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0">
        <v>1</v>
      </c>
      <c r="CB94" s="170">
        <v>1</v>
      </c>
      <c r="CZ94" s="146">
        <v>7.3899999999999993E-2</v>
      </c>
    </row>
    <row r="95" spans="1:104">
      <c r="A95" s="177"/>
      <c r="B95" s="180"/>
      <c r="C95" s="328" t="s">
        <v>164</v>
      </c>
      <c r="D95" s="329"/>
      <c r="E95" s="181">
        <v>0</v>
      </c>
      <c r="F95" s="182"/>
      <c r="G95" s="183"/>
      <c r="M95" s="179" t="s">
        <v>164</v>
      </c>
      <c r="O95" s="170"/>
    </row>
    <row r="96" spans="1:104">
      <c r="A96" s="177"/>
      <c r="B96" s="180"/>
      <c r="C96" s="328" t="s">
        <v>94</v>
      </c>
      <c r="D96" s="329"/>
      <c r="E96" s="181">
        <v>91.63</v>
      </c>
      <c r="F96" s="182"/>
      <c r="G96" s="183"/>
      <c r="M96" s="179" t="s">
        <v>94</v>
      </c>
      <c r="O96" s="170"/>
    </row>
    <row r="97" spans="1:104">
      <c r="A97" s="177"/>
      <c r="B97" s="180"/>
      <c r="C97" s="328" t="s">
        <v>179</v>
      </c>
      <c r="D97" s="329"/>
      <c r="E97" s="181">
        <v>9.6300000000000008</v>
      </c>
      <c r="F97" s="182"/>
      <c r="G97" s="183"/>
      <c r="M97" s="179" t="s">
        <v>179</v>
      </c>
      <c r="O97" s="170"/>
    </row>
    <row r="98" spans="1:104">
      <c r="A98" s="177"/>
      <c r="B98" s="180"/>
      <c r="C98" s="328" t="s">
        <v>166</v>
      </c>
      <c r="D98" s="329"/>
      <c r="E98" s="181">
        <v>9.42</v>
      </c>
      <c r="F98" s="182"/>
      <c r="G98" s="183"/>
      <c r="M98" s="179" t="s">
        <v>166</v>
      </c>
      <c r="O98" s="170"/>
    </row>
    <row r="99" spans="1:104" ht="22.5">
      <c r="A99" s="171">
        <v>24</v>
      </c>
      <c r="B99" s="172" t="s">
        <v>180</v>
      </c>
      <c r="C99" s="173" t="s">
        <v>181</v>
      </c>
      <c r="D99" s="174" t="s">
        <v>84</v>
      </c>
      <c r="E99" s="175">
        <v>13.45</v>
      </c>
      <c r="F99" s="175">
        <v>0</v>
      </c>
      <c r="G99" s="176">
        <f>E99*F99</f>
        <v>0</v>
      </c>
      <c r="O99" s="170">
        <v>2</v>
      </c>
      <c r="AA99" s="146">
        <v>1</v>
      </c>
      <c r="AB99" s="146">
        <v>0</v>
      </c>
      <c r="AC99" s="146">
        <v>0</v>
      </c>
      <c r="AZ99" s="146">
        <v>1</v>
      </c>
      <c r="BA99" s="146">
        <f>IF(AZ99=1,G99,0)</f>
        <v>0</v>
      </c>
      <c r="BB99" s="146">
        <f>IF(AZ99=2,G99,0)</f>
        <v>0</v>
      </c>
      <c r="BC99" s="146">
        <f>IF(AZ99=3,G99,0)</f>
        <v>0</v>
      </c>
      <c r="BD99" s="146">
        <f>IF(AZ99=4,G99,0)</f>
        <v>0</v>
      </c>
      <c r="BE99" s="146">
        <f>IF(AZ99=5,G99,0)</f>
        <v>0</v>
      </c>
      <c r="CA99" s="170">
        <v>1</v>
      </c>
      <c r="CB99" s="170">
        <v>0</v>
      </c>
      <c r="CZ99" s="146">
        <v>0.30180000000000001</v>
      </c>
    </row>
    <row r="100" spans="1:104">
      <c r="A100" s="177"/>
      <c r="B100" s="180"/>
      <c r="C100" s="328" t="s">
        <v>182</v>
      </c>
      <c r="D100" s="329"/>
      <c r="E100" s="181">
        <v>3.35</v>
      </c>
      <c r="F100" s="182"/>
      <c r="G100" s="183"/>
      <c r="M100" s="179" t="s">
        <v>182</v>
      </c>
      <c r="O100" s="170"/>
    </row>
    <row r="101" spans="1:104">
      <c r="A101" s="177"/>
      <c r="B101" s="180"/>
      <c r="C101" s="328" t="s">
        <v>183</v>
      </c>
      <c r="D101" s="329"/>
      <c r="E101" s="181">
        <v>10.1</v>
      </c>
      <c r="F101" s="182"/>
      <c r="G101" s="183"/>
      <c r="M101" s="179" t="s">
        <v>183</v>
      </c>
      <c r="O101" s="170"/>
    </row>
    <row r="102" spans="1:104">
      <c r="A102" s="184"/>
      <c r="B102" s="185" t="s">
        <v>77</v>
      </c>
      <c r="C102" s="186" t="str">
        <f>CONCATENATE(B76," ",C76)</f>
        <v>5 Komunikace</v>
      </c>
      <c r="D102" s="187"/>
      <c r="E102" s="188"/>
      <c r="F102" s="189"/>
      <c r="G102" s="190">
        <f>SUM(G76:G101)</f>
        <v>0</v>
      </c>
      <c r="O102" s="170">
        <v>4</v>
      </c>
      <c r="BA102" s="191">
        <f>SUM(BA76:BA101)</f>
        <v>0</v>
      </c>
      <c r="BB102" s="191">
        <f>SUM(BB76:BB101)</f>
        <v>0</v>
      </c>
      <c r="BC102" s="191">
        <f>SUM(BC76:BC101)</f>
        <v>0</v>
      </c>
      <c r="BD102" s="191">
        <f>SUM(BD76:BD101)</f>
        <v>0</v>
      </c>
      <c r="BE102" s="191">
        <f>SUM(BE76:BE101)</f>
        <v>0</v>
      </c>
    </row>
    <row r="103" spans="1:104">
      <c r="A103" s="163" t="s">
        <v>73</v>
      </c>
      <c r="B103" s="164" t="s">
        <v>184</v>
      </c>
      <c r="C103" s="165" t="s">
        <v>185</v>
      </c>
      <c r="D103" s="166"/>
      <c r="E103" s="167"/>
      <c r="F103" s="167"/>
      <c r="G103" s="168"/>
      <c r="H103" s="169"/>
      <c r="I103" s="169"/>
      <c r="O103" s="170">
        <v>1</v>
      </c>
    </row>
    <row r="104" spans="1:104">
      <c r="A104" s="171">
        <v>25</v>
      </c>
      <c r="B104" s="172" t="s">
        <v>186</v>
      </c>
      <c r="C104" s="173" t="s">
        <v>187</v>
      </c>
      <c r="D104" s="174" t="s">
        <v>84</v>
      </c>
      <c r="E104" s="175">
        <v>10.574999999999999</v>
      </c>
      <c r="F104" s="175">
        <v>0</v>
      </c>
      <c r="G104" s="176">
        <f>E104*F104</f>
        <v>0</v>
      </c>
      <c r="O104" s="170">
        <v>2</v>
      </c>
      <c r="AA104" s="146">
        <v>1</v>
      </c>
      <c r="AB104" s="146">
        <v>1</v>
      </c>
      <c r="AC104" s="146">
        <v>1</v>
      </c>
      <c r="AZ104" s="146">
        <v>1</v>
      </c>
      <c r="BA104" s="146">
        <f>IF(AZ104=1,G104,0)</f>
        <v>0</v>
      </c>
      <c r="BB104" s="146">
        <f>IF(AZ104=2,G104,0)</f>
        <v>0</v>
      </c>
      <c r="BC104" s="146">
        <f>IF(AZ104=3,G104,0)</f>
        <v>0</v>
      </c>
      <c r="BD104" s="146">
        <f>IF(AZ104=4,G104,0)</f>
        <v>0</v>
      </c>
      <c r="BE104" s="146">
        <f>IF(AZ104=5,G104,0)</f>
        <v>0</v>
      </c>
      <c r="CA104" s="170">
        <v>1</v>
      </c>
      <c r="CB104" s="170">
        <v>1</v>
      </c>
      <c r="CZ104" s="146">
        <v>4.0000000000000003E-5</v>
      </c>
    </row>
    <row r="105" spans="1:104">
      <c r="A105" s="177"/>
      <c r="B105" s="180"/>
      <c r="C105" s="328" t="s">
        <v>188</v>
      </c>
      <c r="D105" s="329"/>
      <c r="E105" s="181">
        <v>6.02</v>
      </c>
      <c r="F105" s="182"/>
      <c r="G105" s="183"/>
      <c r="M105" s="179" t="s">
        <v>188</v>
      </c>
      <c r="O105" s="170"/>
    </row>
    <row r="106" spans="1:104">
      <c r="A106" s="177"/>
      <c r="B106" s="180"/>
      <c r="C106" s="328" t="s">
        <v>189</v>
      </c>
      <c r="D106" s="329"/>
      <c r="E106" s="181">
        <v>2.665</v>
      </c>
      <c r="F106" s="182"/>
      <c r="G106" s="183"/>
      <c r="M106" s="179" t="s">
        <v>189</v>
      </c>
      <c r="O106" s="170"/>
    </row>
    <row r="107" spans="1:104">
      <c r="A107" s="177"/>
      <c r="B107" s="180"/>
      <c r="C107" s="328" t="s">
        <v>190</v>
      </c>
      <c r="D107" s="329"/>
      <c r="E107" s="181">
        <v>1.89</v>
      </c>
      <c r="F107" s="182"/>
      <c r="G107" s="183"/>
      <c r="M107" s="179" t="s">
        <v>190</v>
      </c>
      <c r="O107" s="170"/>
    </row>
    <row r="108" spans="1:104" ht="22.5">
      <c r="A108" s="171">
        <v>26</v>
      </c>
      <c r="B108" s="172" t="s">
        <v>191</v>
      </c>
      <c r="C108" s="173" t="s">
        <v>192</v>
      </c>
      <c r="D108" s="174" t="s">
        <v>84</v>
      </c>
      <c r="E108" s="175">
        <v>10</v>
      </c>
      <c r="F108" s="175">
        <v>0</v>
      </c>
      <c r="G108" s="176">
        <f>E108*F108</f>
        <v>0</v>
      </c>
      <c r="O108" s="170">
        <v>2</v>
      </c>
      <c r="AA108" s="146">
        <v>1</v>
      </c>
      <c r="AB108" s="146">
        <v>1</v>
      </c>
      <c r="AC108" s="146">
        <v>1</v>
      </c>
      <c r="AZ108" s="146">
        <v>1</v>
      </c>
      <c r="BA108" s="146">
        <f>IF(AZ108=1,G108,0)</f>
        <v>0</v>
      </c>
      <c r="BB108" s="146">
        <f>IF(AZ108=2,G108,0)</f>
        <v>0</v>
      </c>
      <c r="BC108" s="146">
        <f>IF(AZ108=3,G108,0)</f>
        <v>0</v>
      </c>
      <c r="BD108" s="146">
        <f>IF(AZ108=4,G108,0)</f>
        <v>0</v>
      </c>
      <c r="BE108" s="146">
        <f>IF(AZ108=5,G108,0)</f>
        <v>0</v>
      </c>
      <c r="CA108" s="170">
        <v>1</v>
      </c>
      <c r="CB108" s="170">
        <v>1</v>
      </c>
      <c r="CZ108" s="146">
        <v>1.184E-2</v>
      </c>
    </row>
    <row r="109" spans="1:104">
      <c r="A109" s="177"/>
      <c r="B109" s="180"/>
      <c r="C109" s="328" t="s">
        <v>193</v>
      </c>
      <c r="D109" s="329"/>
      <c r="E109" s="181">
        <v>0</v>
      </c>
      <c r="F109" s="182"/>
      <c r="G109" s="183"/>
      <c r="M109" s="179" t="s">
        <v>193</v>
      </c>
      <c r="O109" s="170"/>
    </row>
    <row r="110" spans="1:104">
      <c r="A110" s="177"/>
      <c r="B110" s="180"/>
      <c r="C110" s="328" t="s">
        <v>194</v>
      </c>
      <c r="D110" s="329"/>
      <c r="E110" s="181">
        <v>10</v>
      </c>
      <c r="F110" s="182"/>
      <c r="G110" s="183"/>
      <c r="M110" s="179" t="s">
        <v>194</v>
      </c>
      <c r="O110" s="170"/>
    </row>
    <row r="111" spans="1:104" ht="22.5">
      <c r="A111" s="171">
        <v>27</v>
      </c>
      <c r="B111" s="172" t="s">
        <v>195</v>
      </c>
      <c r="C111" s="173" t="s">
        <v>196</v>
      </c>
      <c r="D111" s="174" t="s">
        <v>84</v>
      </c>
      <c r="E111" s="175">
        <v>40</v>
      </c>
      <c r="F111" s="175">
        <v>0</v>
      </c>
      <c r="G111" s="176">
        <f>E111*F111</f>
        <v>0</v>
      </c>
      <c r="O111" s="170">
        <v>2</v>
      </c>
      <c r="AA111" s="146">
        <v>1</v>
      </c>
      <c r="AB111" s="146">
        <v>1</v>
      </c>
      <c r="AC111" s="146">
        <v>1</v>
      </c>
      <c r="AZ111" s="146">
        <v>1</v>
      </c>
      <c r="BA111" s="146">
        <f>IF(AZ111=1,G111,0)</f>
        <v>0</v>
      </c>
      <c r="BB111" s="146">
        <f>IF(AZ111=2,G111,0)</f>
        <v>0</v>
      </c>
      <c r="BC111" s="146">
        <f>IF(AZ111=3,G111,0)</f>
        <v>0</v>
      </c>
      <c r="BD111" s="146">
        <f>IF(AZ111=4,G111,0)</f>
        <v>0</v>
      </c>
      <c r="BE111" s="146">
        <f>IF(AZ111=5,G111,0)</f>
        <v>0</v>
      </c>
      <c r="CA111" s="170">
        <v>1</v>
      </c>
      <c r="CB111" s="170">
        <v>1</v>
      </c>
      <c r="CZ111" s="146">
        <v>3.5500000000000002E-3</v>
      </c>
    </row>
    <row r="112" spans="1:104" ht="22.5">
      <c r="A112" s="177"/>
      <c r="B112" s="180"/>
      <c r="C112" s="328" t="s">
        <v>197</v>
      </c>
      <c r="D112" s="329"/>
      <c r="E112" s="181">
        <v>40</v>
      </c>
      <c r="F112" s="182"/>
      <c r="G112" s="183"/>
      <c r="M112" s="179" t="s">
        <v>197</v>
      </c>
      <c r="O112" s="170"/>
    </row>
    <row r="113" spans="1:104">
      <c r="A113" s="171">
        <v>28</v>
      </c>
      <c r="B113" s="172" t="s">
        <v>198</v>
      </c>
      <c r="C113" s="173" t="s">
        <v>199</v>
      </c>
      <c r="D113" s="174" t="s">
        <v>84</v>
      </c>
      <c r="E113" s="175">
        <v>16</v>
      </c>
      <c r="F113" s="175">
        <v>0</v>
      </c>
      <c r="G113" s="176">
        <f>E113*F113</f>
        <v>0</v>
      </c>
      <c r="O113" s="170">
        <v>2</v>
      </c>
      <c r="AA113" s="146">
        <v>1</v>
      </c>
      <c r="AB113" s="146">
        <v>1</v>
      </c>
      <c r="AC113" s="146">
        <v>1</v>
      </c>
      <c r="AZ113" s="146">
        <v>1</v>
      </c>
      <c r="BA113" s="146">
        <f>IF(AZ113=1,G113,0)</f>
        <v>0</v>
      </c>
      <c r="BB113" s="146">
        <f>IF(AZ113=2,G113,0)</f>
        <v>0</v>
      </c>
      <c r="BC113" s="146">
        <f>IF(AZ113=3,G113,0)</f>
        <v>0</v>
      </c>
      <c r="BD113" s="146">
        <f>IF(AZ113=4,G113,0)</f>
        <v>0</v>
      </c>
      <c r="BE113" s="146">
        <f>IF(AZ113=5,G113,0)</f>
        <v>0</v>
      </c>
      <c r="CA113" s="170">
        <v>1</v>
      </c>
      <c r="CB113" s="170">
        <v>1</v>
      </c>
      <c r="CZ113" s="146">
        <v>4.7660000000000001E-2</v>
      </c>
    </row>
    <row r="114" spans="1:104" ht="22.5">
      <c r="A114" s="177"/>
      <c r="B114" s="180"/>
      <c r="C114" s="328" t="s">
        <v>200</v>
      </c>
      <c r="D114" s="329"/>
      <c r="E114" s="181">
        <v>16</v>
      </c>
      <c r="F114" s="182"/>
      <c r="G114" s="183"/>
      <c r="M114" s="179" t="s">
        <v>200</v>
      </c>
      <c r="O114" s="170"/>
    </row>
    <row r="115" spans="1:104" ht="22.5">
      <c r="A115" s="171">
        <v>29</v>
      </c>
      <c r="B115" s="172" t="s">
        <v>201</v>
      </c>
      <c r="C115" s="173" t="s">
        <v>202</v>
      </c>
      <c r="D115" s="174" t="s">
        <v>84</v>
      </c>
      <c r="E115" s="175">
        <v>14.13</v>
      </c>
      <c r="F115" s="175">
        <v>0</v>
      </c>
      <c r="G115" s="176">
        <f>E115*F115</f>
        <v>0</v>
      </c>
      <c r="O115" s="170">
        <v>2</v>
      </c>
      <c r="AA115" s="146">
        <v>1</v>
      </c>
      <c r="AB115" s="146">
        <v>1</v>
      </c>
      <c r="AC115" s="146">
        <v>1</v>
      </c>
      <c r="AZ115" s="146">
        <v>1</v>
      </c>
      <c r="BA115" s="146">
        <f>IF(AZ115=1,G115,0)</f>
        <v>0</v>
      </c>
      <c r="BB115" s="146">
        <f>IF(AZ115=2,G115,0)</f>
        <v>0</v>
      </c>
      <c r="BC115" s="146">
        <f>IF(AZ115=3,G115,0)</f>
        <v>0</v>
      </c>
      <c r="BD115" s="146">
        <f>IF(AZ115=4,G115,0)</f>
        <v>0</v>
      </c>
      <c r="BE115" s="146">
        <f>IF(AZ115=5,G115,0)</f>
        <v>0</v>
      </c>
      <c r="CA115" s="170">
        <v>1</v>
      </c>
      <c r="CB115" s="170">
        <v>1</v>
      </c>
      <c r="CZ115" s="146">
        <v>3.4909999999999997E-2</v>
      </c>
    </row>
    <row r="116" spans="1:104">
      <c r="A116" s="177"/>
      <c r="B116" s="180"/>
      <c r="C116" s="328" t="s">
        <v>203</v>
      </c>
      <c r="D116" s="329"/>
      <c r="E116" s="181">
        <v>0</v>
      </c>
      <c r="F116" s="182"/>
      <c r="G116" s="183"/>
      <c r="M116" s="179" t="s">
        <v>203</v>
      </c>
      <c r="O116" s="170"/>
    </row>
    <row r="117" spans="1:104">
      <c r="A117" s="177"/>
      <c r="B117" s="180"/>
      <c r="C117" s="328" t="s">
        <v>204</v>
      </c>
      <c r="D117" s="329"/>
      <c r="E117" s="181">
        <v>1.53</v>
      </c>
      <c r="F117" s="182"/>
      <c r="G117" s="183"/>
      <c r="M117" s="179" t="s">
        <v>204</v>
      </c>
      <c r="O117" s="170"/>
    </row>
    <row r="118" spans="1:104">
      <c r="A118" s="177"/>
      <c r="B118" s="180"/>
      <c r="C118" s="328" t="s">
        <v>205</v>
      </c>
      <c r="D118" s="329"/>
      <c r="E118" s="181">
        <v>1.62</v>
      </c>
      <c r="F118" s="182"/>
      <c r="G118" s="183"/>
      <c r="M118" s="179" t="s">
        <v>205</v>
      </c>
      <c r="O118" s="170"/>
    </row>
    <row r="119" spans="1:104">
      <c r="A119" s="177"/>
      <c r="B119" s="180"/>
      <c r="C119" s="328" t="s">
        <v>206</v>
      </c>
      <c r="D119" s="329"/>
      <c r="E119" s="181">
        <v>10.98</v>
      </c>
      <c r="F119" s="182"/>
      <c r="G119" s="183"/>
      <c r="M119" s="179" t="s">
        <v>206</v>
      </c>
      <c r="O119" s="170"/>
    </row>
    <row r="120" spans="1:104">
      <c r="A120" s="184"/>
      <c r="B120" s="185" t="s">
        <v>77</v>
      </c>
      <c r="C120" s="186" t="str">
        <f>CONCATENATE(B103," ",C103)</f>
        <v>61 Upravy povrchů vnitřní</v>
      </c>
      <c r="D120" s="187"/>
      <c r="E120" s="188"/>
      <c r="F120" s="189"/>
      <c r="G120" s="190">
        <f>SUM(G103:G119)</f>
        <v>0</v>
      </c>
      <c r="O120" s="170">
        <v>4</v>
      </c>
      <c r="BA120" s="191">
        <f>SUM(BA103:BA119)</f>
        <v>0</v>
      </c>
      <c r="BB120" s="191">
        <f>SUM(BB103:BB119)</f>
        <v>0</v>
      </c>
      <c r="BC120" s="191">
        <f>SUM(BC103:BC119)</f>
        <v>0</v>
      </c>
      <c r="BD120" s="191">
        <f>SUM(BD103:BD119)</f>
        <v>0</v>
      </c>
      <c r="BE120" s="191">
        <f>SUM(BE103:BE119)</f>
        <v>0</v>
      </c>
    </row>
    <row r="121" spans="1:104">
      <c r="A121" s="163" t="s">
        <v>73</v>
      </c>
      <c r="B121" s="164" t="s">
        <v>207</v>
      </c>
      <c r="C121" s="165" t="s">
        <v>208</v>
      </c>
      <c r="D121" s="166"/>
      <c r="E121" s="167"/>
      <c r="F121" s="167"/>
      <c r="G121" s="168"/>
      <c r="H121" s="169"/>
      <c r="I121" s="169"/>
      <c r="O121" s="170">
        <v>1</v>
      </c>
    </row>
    <row r="122" spans="1:104">
      <c r="A122" s="171">
        <v>30</v>
      </c>
      <c r="B122" s="172" t="s">
        <v>209</v>
      </c>
      <c r="C122" s="173" t="s">
        <v>210</v>
      </c>
      <c r="D122" s="174" t="s">
        <v>84</v>
      </c>
      <c r="E122" s="175">
        <v>203.93180000000001</v>
      </c>
      <c r="F122" s="175">
        <v>0</v>
      </c>
      <c r="G122" s="176">
        <f>E122*F122</f>
        <v>0</v>
      </c>
      <c r="O122" s="170">
        <v>2</v>
      </c>
      <c r="AA122" s="146">
        <v>1</v>
      </c>
      <c r="AB122" s="146">
        <v>1</v>
      </c>
      <c r="AC122" s="146">
        <v>1</v>
      </c>
      <c r="AZ122" s="146">
        <v>1</v>
      </c>
      <c r="BA122" s="146">
        <f>IF(AZ122=1,G122,0)</f>
        <v>0</v>
      </c>
      <c r="BB122" s="146">
        <f>IF(AZ122=2,G122,0)</f>
        <v>0</v>
      </c>
      <c r="BC122" s="146">
        <f>IF(AZ122=3,G122,0)</f>
        <v>0</v>
      </c>
      <c r="BD122" s="146">
        <f>IF(AZ122=4,G122,0)</f>
        <v>0</v>
      </c>
      <c r="BE122" s="146">
        <f>IF(AZ122=5,G122,0)</f>
        <v>0</v>
      </c>
      <c r="CA122" s="170">
        <v>1</v>
      </c>
      <c r="CB122" s="170">
        <v>1</v>
      </c>
      <c r="CZ122" s="146">
        <v>4.0000000000000003E-5</v>
      </c>
    </row>
    <row r="123" spans="1:104">
      <c r="A123" s="177"/>
      <c r="B123" s="180"/>
      <c r="C123" s="328" t="s">
        <v>211</v>
      </c>
      <c r="D123" s="329"/>
      <c r="E123" s="181">
        <v>101.64</v>
      </c>
      <c r="F123" s="182"/>
      <c r="G123" s="183"/>
      <c r="M123" s="179" t="s">
        <v>211</v>
      </c>
      <c r="O123" s="170"/>
    </row>
    <row r="124" spans="1:104">
      <c r="A124" s="177"/>
      <c r="B124" s="180"/>
      <c r="C124" s="328" t="s">
        <v>212</v>
      </c>
      <c r="D124" s="329"/>
      <c r="E124" s="181">
        <v>12.6</v>
      </c>
      <c r="F124" s="182"/>
      <c r="G124" s="183"/>
      <c r="M124" s="179" t="s">
        <v>212</v>
      </c>
      <c r="O124" s="170"/>
    </row>
    <row r="125" spans="1:104">
      <c r="A125" s="177"/>
      <c r="B125" s="180"/>
      <c r="C125" s="328" t="s">
        <v>213</v>
      </c>
      <c r="D125" s="329"/>
      <c r="E125" s="181">
        <v>14.0875</v>
      </c>
      <c r="F125" s="182"/>
      <c r="G125" s="183"/>
      <c r="M125" s="179" t="s">
        <v>213</v>
      </c>
      <c r="O125" s="170"/>
    </row>
    <row r="126" spans="1:104">
      <c r="A126" s="177"/>
      <c r="B126" s="180"/>
      <c r="C126" s="328" t="s">
        <v>214</v>
      </c>
      <c r="D126" s="329"/>
      <c r="E126" s="181">
        <v>2.16</v>
      </c>
      <c r="F126" s="182"/>
      <c r="G126" s="183"/>
      <c r="M126" s="179" t="s">
        <v>214</v>
      </c>
      <c r="O126" s="170"/>
    </row>
    <row r="127" spans="1:104">
      <c r="A127" s="177"/>
      <c r="B127" s="180"/>
      <c r="C127" s="328" t="s">
        <v>215</v>
      </c>
      <c r="D127" s="329"/>
      <c r="E127" s="181">
        <v>1.8643000000000001</v>
      </c>
      <c r="F127" s="182"/>
      <c r="G127" s="183"/>
      <c r="M127" s="179" t="s">
        <v>215</v>
      </c>
      <c r="O127" s="170"/>
    </row>
    <row r="128" spans="1:104">
      <c r="A128" s="177"/>
      <c r="B128" s="180"/>
      <c r="C128" s="328" t="s">
        <v>216</v>
      </c>
      <c r="D128" s="329"/>
      <c r="E128" s="181">
        <v>7.56</v>
      </c>
      <c r="F128" s="182"/>
      <c r="G128" s="183"/>
      <c r="M128" s="179" t="s">
        <v>216</v>
      </c>
      <c r="O128" s="170"/>
    </row>
    <row r="129" spans="1:104">
      <c r="A129" s="177"/>
      <c r="B129" s="180"/>
      <c r="C129" s="328" t="s">
        <v>217</v>
      </c>
      <c r="D129" s="329"/>
      <c r="E129" s="181">
        <v>5.0750000000000002</v>
      </c>
      <c r="F129" s="182"/>
      <c r="G129" s="183"/>
      <c r="M129" s="179" t="s">
        <v>217</v>
      </c>
      <c r="O129" s="170"/>
    </row>
    <row r="130" spans="1:104">
      <c r="A130" s="177"/>
      <c r="B130" s="180"/>
      <c r="C130" s="328" t="s">
        <v>218</v>
      </c>
      <c r="D130" s="329"/>
      <c r="E130" s="181">
        <v>1.4875</v>
      </c>
      <c r="F130" s="182"/>
      <c r="G130" s="183"/>
      <c r="M130" s="179" t="s">
        <v>218</v>
      </c>
      <c r="O130" s="170"/>
    </row>
    <row r="131" spans="1:104">
      <c r="A131" s="177"/>
      <c r="B131" s="180"/>
      <c r="C131" s="328" t="s">
        <v>219</v>
      </c>
      <c r="D131" s="329"/>
      <c r="E131" s="181">
        <v>7.9950000000000001</v>
      </c>
      <c r="F131" s="182"/>
      <c r="G131" s="183"/>
      <c r="M131" s="179" t="s">
        <v>219</v>
      </c>
      <c r="O131" s="170"/>
    </row>
    <row r="132" spans="1:104">
      <c r="A132" s="177"/>
      <c r="B132" s="180"/>
      <c r="C132" s="328" t="s">
        <v>220</v>
      </c>
      <c r="D132" s="329"/>
      <c r="E132" s="181">
        <v>1.845</v>
      </c>
      <c r="F132" s="182"/>
      <c r="G132" s="183"/>
      <c r="M132" s="179" t="s">
        <v>220</v>
      </c>
      <c r="O132" s="170"/>
    </row>
    <row r="133" spans="1:104">
      <c r="A133" s="177"/>
      <c r="B133" s="180"/>
      <c r="C133" s="328" t="s">
        <v>221</v>
      </c>
      <c r="D133" s="329"/>
      <c r="E133" s="181">
        <v>41.58</v>
      </c>
      <c r="F133" s="182"/>
      <c r="G133" s="183"/>
      <c r="M133" s="179" t="s">
        <v>221</v>
      </c>
      <c r="O133" s="170"/>
    </row>
    <row r="134" spans="1:104">
      <c r="A134" s="177"/>
      <c r="B134" s="180"/>
      <c r="C134" s="328" t="s">
        <v>222</v>
      </c>
      <c r="D134" s="329"/>
      <c r="E134" s="181">
        <v>6.0374999999999996</v>
      </c>
      <c r="F134" s="182"/>
      <c r="G134" s="183"/>
      <c r="M134" s="179" t="s">
        <v>222</v>
      </c>
      <c r="O134" s="170"/>
    </row>
    <row r="135" spans="1:104">
      <c r="A135" s="171">
        <v>31</v>
      </c>
      <c r="B135" s="172" t="s">
        <v>223</v>
      </c>
      <c r="C135" s="173" t="s">
        <v>224</v>
      </c>
      <c r="D135" s="174" t="s">
        <v>137</v>
      </c>
      <c r="E135" s="175">
        <v>144.9</v>
      </c>
      <c r="F135" s="175">
        <v>0</v>
      </c>
      <c r="G135" s="176">
        <f>E135*F135</f>
        <v>0</v>
      </c>
      <c r="O135" s="170">
        <v>2</v>
      </c>
      <c r="AA135" s="146">
        <v>1</v>
      </c>
      <c r="AB135" s="146">
        <v>1</v>
      </c>
      <c r="AC135" s="146">
        <v>1</v>
      </c>
      <c r="AZ135" s="146">
        <v>1</v>
      </c>
      <c r="BA135" s="146">
        <f>IF(AZ135=1,G135,0)</f>
        <v>0</v>
      </c>
      <c r="BB135" s="146">
        <f>IF(AZ135=2,G135,0)</f>
        <v>0</v>
      </c>
      <c r="BC135" s="146">
        <f>IF(AZ135=3,G135,0)</f>
        <v>0</v>
      </c>
      <c r="BD135" s="146">
        <f>IF(AZ135=4,G135,0)</f>
        <v>0</v>
      </c>
      <c r="BE135" s="146">
        <f>IF(AZ135=5,G135,0)</f>
        <v>0</v>
      </c>
      <c r="CA135" s="170">
        <v>1</v>
      </c>
      <c r="CB135" s="170">
        <v>1</v>
      </c>
      <c r="CZ135" s="146">
        <v>6.0000000000000002E-5</v>
      </c>
    </row>
    <row r="136" spans="1:104">
      <c r="A136" s="177"/>
      <c r="B136" s="180"/>
      <c r="C136" s="328" t="s">
        <v>225</v>
      </c>
      <c r="D136" s="329"/>
      <c r="E136" s="181">
        <v>144.9</v>
      </c>
      <c r="F136" s="182"/>
      <c r="G136" s="183"/>
      <c r="M136" s="179" t="s">
        <v>225</v>
      </c>
      <c r="O136" s="170"/>
    </row>
    <row r="137" spans="1:104">
      <c r="A137" s="171">
        <v>32</v>
      </c>
      <c r="B137" s="172" t="s">
        <v>226</v>
      </c>
      <c r="C137" s="173" t="s">
        <v>227</v>
      </c>
      <c r="D137" s="174" t="s">
        <v>137</v>
      </c>
      <c r="E137" s="175">
        <v>30</v>
      </c>
      <c r="F137" s="175">
        <v>0</v>
      </c>
      <c r="G137" s="176">
        <f>E137*F137</f>
        <v>0</v>
      </c>
      <c r="O137" s="170">
        <v>2</v>
      </c>
      <c r="AA137" s="146">
        <v>1</v>
      </c>
      <c r="AB137" s="146">
        <v>1</v>
      </c>
      <c r="AC137" s="146">
        <v>1</v>
      </c>
      <c r="AZ137" s="146">
        <v>1</v>
      </c>
      <c r="BA137" s="146">
        <f>IF(AZ137=1,G137,0)</f>
        <v>0</v>
      </c>
      <c r="BB137" s="146">
        <f>IF(AZ137=2,G137,0)</f>
        <v>0</v>
      </c>
      <c r="BC137" s="146">
        <f>IF(AZ137=3,G137,0)</f>
        <v>0</v>
      </c>
      <c r="BD137" s="146">
        <f>IF(AZ137=4,G137,0)</f>
        <v>0</v>
      </c>
      <c r="BE137" s="146">
        <f>IF(AZ137=5,G137,0)</f>
        <v>0</v>
      </c>
      <c r="CA137" s="170">
        <v>1</v>
      </c>
      <c r="CB137" s="170">
        <v>1</v>
      </c>
      <c r="CZ137" s="146">
        <v>5.1000000000000004E-4</v>
      </c>
    </row>
    <row r="138" spans="1:104">
      <c r="A138" s="171">
        <v>33</v>
      </c>
      <c r="B138" s="172" t="s">
        <v>228</v>
      </c>
      <c r="C138" s="173" t="s">
        <v>229</v>
      </c>
      <c r="D138" s="174" t="s">
        <v>84</v>
      </c>
      <c r="E138" s="175">
        <v>10.744</v>
      </c>
      <c r="F138" s="175">
        <v>0</v>
      </c>
      <c r="G138" s="176">
        <f>E138*F138</f>
        <v>0</v>
      </c>
      <c r="O138" s="170">
        <v>2</v>
      </c>
      <c r="AA138" s="146">
        <v>1</v>
      </c>
      <c r="AB138" s="146">
        <v>1</v>
      </c>
      <c r="AC138" s="146">
        <v>1</v>
      </c>
      <c r="AZ138" s="146">
        <v>1</v>
      </c>
      <c r="BA138" s="146">
        <f>IF(AZ138=1,G138,0)</f>
        <v>0</v>
      </c>
      <c r="BB138" s="146">
        <f>IF(AZ138=2,G138,0)</f>
        <v>0</v>
      </c>
      <c r="BC138" s="146">
        <f>IF(AZ138=3,G138,0)</f>
        <v>0</v>
      </c>
      <c r="BD138" s="146">
        <f>IF(AZ138=4,G138,0)</f>
        <v>0</v>
      </c>
      <c r="BE138" s="146">
        <f>IF(AZ138=5,G138,0)</f>
        <v>0</v>
      </c>
      <c r="CA138" s="170">
        <v>1</v>
      </c>
      <c r="CB138" s="170">
        <v>1</v>
      </c>
      <c r="CZ138" s="146">
        <v>1.2189999999999999E-2</v>
      </c>
    </row>
    <row r="139" spans="1:104">
      <c r="A139" s="177"/>
      <c r="B139" s="180"/>
      <c r="C139" s="328" t="s">
        <v>230</v>
      </c>
      <c r="D139" s="329"/>
      <c r="E139" s="181">
        <v>0</v>
      </c>
      <c r="F139" s="182"/>
      <c r="G139" s="183"/>
      <c r="M139" s="179" t="s">
        <v>230</v>
      </c>
      <c r="O139" s="170"/>
    </row>
    <row r="140" spans="1:104">
      <c r="A140" s="177"/>
      <c r="B140" s="180"/>
      <c r="C140" s="328" t="s">
        <v>231</v>
      </c>
      <c r="D140" s="329"/>
      <c r="E140" s="181">
        <v>6.7039999999999997</v>
      </c>
      <c r="F140" s="182"/>
      <c r="G140" s="183"/>
      <c r="M140" s="179" t="s">
        <v>231</v>
      </c>
      <c r="O140" s="170"/>
    </row>
    <row r="141" spans="1:104">
      <c r="A141" s="177"/>
      <c r="B141" s="180"/>
      <c r="C141" s="328" t="s">
        <v>232</v>
      </c>
      <c r="D141" s="329"/>
      <c r="E141" s="181">
        <v>4.04</v>
      </c>
      <c r="F141" s="182"/>
      <c r="G141" s="183"/>
      <c r="M141" s="179" t="s">
        <v>232</v>
      </c>
      <c r="O141" s="170"/>
    </row>
    <row r="142" spans="1:104">
      <c r="A142" s="171">
        <v>34</v>
      </c>
      <c r="B142" s="172" t="s">
        <v>233</v>
      </c>
      <c r="C142" s="173" t="s">
        <v>234</v>
      </c>
      <c r="D142" s="174" t="s">
        <v>84</v>
      </c>
      <c r="E142" s="175">
        <v>32.231999999999999</v>
      </c>
      <c r="F142" s="175">
        <v>0</v>
      </c>
      <c r="G142" s="176">
        <f>E142*F142</f>
        <v>0</v>
      </c>
      <c r="O142" s="170">
        <v>2</v>
      </c>
      <c r="AA142" s="146">
        <v>1</v>
      </c>
      <c r="AB142" s="146">
        <v>1</v>
      </c>
      <c r="AC142" s="146">
        <v>1</v>
      </c>
      <c r="AZ142" s="146">
        <v>1</v>
      </c>
      <c r="BA142" s="146">
        <f>IF(AZ142=1,G142,0)</f>
        <v>0</v>
      </c>
      <c r="BB142" s="146">
        <f>IF(AZ142=2,G142,0)</f>
        <v>0</v>
      </c>
      <c r="BC142" s="146">
        <f>IF(AZ142=3,G142,0)</f>
        <v>0</v>
      </c>
      <c r="BD142" s="146">
        <f>IF(AZ142=4,G142,0)</f>
        <v>0</v>
      </c>
      <c r="BE142" s="146">
        <f>IF(AZ142=5,G142,0)</f>
        <v>0</v>
      </c>
      <c r="CA142" s="170">
        <v>1</v>
      </c>
      <c r="CB142" s="170">
        <v>1</v>
      </c>
      <c r="CZ142" s="146">
        <v>1.2930000000000001E-2</v>
      </c>
    </row>
    <row r="143" spans="1:104">
      <c r="A143" s="177"/>
      <c r="B143" s="180"/>
      <c r="C143" s="328" t="s">
        <v>235</v>
      </c>
      <c r="D143" s="329"/>
      <c r="E143" s="181">
        <v>0</v>
      </c>
      <c r="F143" s="182"/>
      <c r="G143" s="183"/>
      <c r="M143" s="179" t="s">
        <v>235</v>
      </c>
      <c r="O143" s="170"/>
    </row>
    <row r="144" spans="1:104">
      <c r="A144" s="177"/>
      <c r="B144" s="180"/>
      <c r="C144" s="328" t="s">
        <v>236</v>
      </c>
      <c r="D144" s="329"/>
      <c r="E144" s="181">
        <v>20.111999999999998</v>
      </c>
      <c r="F144" s="182"/>
      <c r="G144" s="183"/>
      <c r="M144" s="179" t="s">
        <v>236</v>
      </c>
      <c r="O144" s="170"/>
    </row>
    <row r="145" spans="1:104">
      <c r="A145" s="177"/>
      <c r="B145" s="180"/>
      <c r="C145" s="328" t="s">
        <v>237</v>
      </c>
      <c r="D145" s="329"/>
      <c r="E145" s="181">
        <v>12.12</v>
      </c>
      <c r="F145" s="182"/>
      <c r="G145" s="183"/>
      <c r="M145" s="179" t="s">
        <v>237</v>
      </c>
      <c r="O145" s="170"/>
    </row>
    <row r="146" spans="1:104">
      <c r="A146" s="171">
        <v>35</v>
      </c>
      <c r="B146" s="172" t="s">
        <v>238</v>
      </c>
      <c r="C146" s="173" t="s">
        <v>239</v>
      </c>
      <c r="D146" s="174" t="s">
        <v>84</v>
      </c>
      <c r="E146" s="175">
        <v>529.35749999999996</v>
      </c>
      <c r="F146" s="175">
        <v>0</v>
      </c>
      <c r="G146" s="176">
        <f>E146*F146</f>
        <v>0</v>
      </c>
      <c r="O146" s="170">
        <v>2</v>
      </c>
      <c r="AA146" s="146">
        <v>1</v>
      </c>
      <c r="AB146" s="146">
        <v>0</v>
      </c>
      <c r="AC146" s="146">
        <v>0</v>
      </c>
      <c r="AZ146" s="146">
        <v>1</v>
      </c>
      <c r="BA146" s="146">
        <f>IF(AZ146=1,G146,0)</f>
        <v>0</v>
      </c>
      <c r="BB146" s="146">
        <f>IF(AZ146=2,G146,0)</f>
        <v>0</v>
      </c>
      <c r="BC146" s="146">
        <f>IF(AZ146=3,G146,0)</f>
        <v>0</v>
      </c>
      <c r="BD146" s="146">
        <f>IF(AZ146=4,G146,0)</f>
        <v>0</v>
      </c>
      <c r="BE146" s="146">
        <f>IF(AZ146=5,G146,0)</f>
        <v>0</v>
      </c>
      <c r="CA146" s="170">
        <v>1</v>
      </c>
      <c r="CB146" s="170">
        <v>0</v>
      </c>
      <c r="CZ146" s="146">
        <v>1.4080000000000001E-2</v>
      </c>
    </row>
    <row r="147" spans="1:104" ht="22.5">
      <c r="A147" s="177"/>
      <c r="B147" s="178"/>
      <c r="C147" s="336" t="s">
        <v>240</v>
      </c>
      <c r="D147" s="337"/>
      <c r="E147" s="337"/>
      <c r="F147" s="337"/>
      <c r="G147" s="338"/>
      <c r="L147" s="179" t="s">
        <v>240</v>
      </c>
      <c r="O147" s="170">
        <v>3</v>
      </c>
    </row>
    <row r="148" spans="1:104">
      <c r="A148" s="177"/>
      <c r="B148" s="180"/>
      <c r="C148" s="328" t="s">
        <v>241</v>
      </c>
      <c r="D148" s="329"/>
      <c r="E148" s="181">
        <v>383.30250000000001</v>
      </c>
      <c r="F148" s="182"/>
      <c r="G148" s="183"/>
      <c r="M148" s="179" t="s">
        <v>241</v>
      </c>
      <c r="O148" s="170"/>
    </row>
    <row r="149" spans="1:104">
      <c r="A149" s="177"/>
      <c r="B149" s="180"/>
      <c r="C149" s="328" t="s">
        <v>242</v>
      </c>
      <c r="D149" s="329"/>
      <c r="E149" s="181">
        <v>41.255000000000003</v>
      </c>
      <c r="F149" s="182"/>
      <c r="G149" s="183"/>
      <c r="M149" s="179" t="s">
        <v>242</v>
      </c>
      <c r="O149" s="170"/>
    </row>
    <row r="150" spans="1:104">
      <c r="A150" s="177"/>
      <c r="B150" s="180"/>
      <c r="C150" s="328" t="s">
        <v>243</v>
      </c>
      <c r="D150" s="329"/>
      <c r="E150" s="181">
        <v>154.97999999999999</v>
      </c>
      <c r="F150" s="182"/>
      <c r="G150" s="183"/>
      <c r="M150" s="179" t="s">
        <v>243</v>
      </c>
      <c r="O150" s="170"/>
    </row>
    <row r="151" spans="1:104">
      <c r="A151" s="177"/>
      <c r="B151" s="180"/>
      <c r="C151" s="328" t="s">
        <v>244</v>
      </c>
      <c r="D151" s="329"/>
      <c r="E151" s="181">
        <v>153.75</v>
      </c>
      <c r="F151" s="182"/>
      <c r="G151" s="183"/>
      <c r="M151" s="179" t="s">
        <v>244</v>
      </c>
      <c r="O151" s="170"/>
    </row>
    <row r="152" spans="1:104">
      <c r="A152" s="177"/>
      <c r="B152" s="180"/>
      <c r="C152" s="328" t="s">
        <v>245</v>
      </c>
      <c r="D152" s="329"/>
      <c r="E152" s="181">
        <v>-203.93</v>
      </c>
      <c r="F152" s="182"/>
      <c r="G152" s="183"/>
      <c r="M152" s="179" t="s">
        <v>245</v>
      </c>
      <c r="O152" s="170"/>
    </row>
    <row r="153" spans="1:104">
      <c r="A153" s="171">
        <v>36</v>
      </c>
      <c r="B153" s="172" t="s">
        <v>246</v>
      </c>
      <c r="C153" s="173" t="s">
        <v>247</v>
      </c>
      <c r="D153" s="174" t="s">
        <v>84</v>
      </c>
      <c r="E153" s="175">
        <v>97.59</v>
      </c>
      <c r="F153" s="175">
        <v>0</v>
      </c>
      <c r="G153" s="176">
        <f>E153*F153</f>
        <v>0</v>
      </c>
      <c r="O153" s="170">
        <v>2</v>
      </c>
      <c r="AA153" s="146">
        <v>1</v>
      </c>
      <c r="AB153" s="146">
        <v>0</v>
      </c>
      <c r="AC153" s="146">
        <v>0</v>
      </c>
      <c r="AZ153" s="146">
        <v>1</v>
      </c>
      <c r="BA153" s="146">
        <f>IF(AZ153=1,G153,0)</f>
        <v>0</v>
      </c>
      <c r="BB153" s="146">
        <f>IF(AZ153=2,G153,0)</f>
        <v>0</v>
      </c>
      <c r="BC153" s="146">
        <f>IF(AZ153=3,G153,0)</f>
        <v>0</v>
      </c>
      <c r="BD153" s="146">
        <f>IF(AZ153=4,G153,0)</f>
        <v>0</v>
      </c>
      <c r="BE153" s="146">
        <f>IF(AZ153=5,G153,0)</f>
        <v>0</v>
      </c>
      <c r="CA153" s="170">
        <v>1</v>
      </c>
      <c r="CB153" s="170">
        <v>0</v>
      </c>
      <c r="CZ153" s="146">
        <v>1.328E-2</v>
      </c>
    </row>
    <row r="154" spans="1:104" ht="22.5">
      <c r="A154" s="177"/>
      <c r="B154" s="178"/>
      <c r="C154" s="336" t="s">
        <v>240</v>
      </c>
      <c r="D154" s="337"/>
      <c r="E154" s="337"/>
      <c r="F154" s="337"/>
      <c r="G154" s="338"/>
      <c r="L154" s="179" t="s">
        <v>240</v>
      </c>
      <c r="O154" s="170">
        <v>3</v>
      </c>
    </row>
    <row r="155" spans="1:104">
      <c r="A155" s="177"/>
      <c r="B155" s="180"/>
      <c r="C155" s="328" t="s">
        <v>248</v>
      </c>
      <c r="D155" s="329"/>
      <c r="E155" s="181">
        <v>42.9</v>
      </c>
      <c r="F155" s="182"/>
      <c r="G155" s="183"/>
      <c r="M155" s="179" t="s">
        <v>248</v>
      </c>
      <c r="O155" s="170"/>
    </row>
    <row r="156" spans="1:104">
      <c r="A156" s="177"/>
      <c r="B156" s="180"/>
      <c r="C156" s="328" t="s">
        <v>249</v>
      </c>
      <c r="D156" s="329"/>
      <c r="E156" s="181">
        <v>4.8600000000000003</v>
      </c>
      <c r="F156" s="182"/>
      <c r="G156" s="183"/>
      <c r="M156" s="179" t="s">
        <v>249</v>
      </c>
      <c r="O156" s="170"/>
    </row>
    <row r="157" spans="1:104">
      <c r="A157" s="177"/>
      <c r="B157" s="180"/>
      <c r="C157" s="328" t="s">
        <v>250</v>
      </c>
      <c r="D157" s="329"/>
      <c r="E157" s="181">
        <v>9.7650000000000006</v>
      </c>
      <c r="F157" s="182"/>
      <c r="G157" s="183"/>
      <c r="M157" s="179" t="s">
        <v>250</v>
      </c>
      <c r="O157" s="170"/>
    </row>
    <row r="158" spans="1:104">
      <c r="A158" s="177"/>
      <c r="B158" s="180"/>
      <c r="C158" s="328" t="s">
        <v>251</v>
      </c>
      <c r="D158" s="329"/>
      <c r="E158" s="181">
        <v>2.7</v>
      </c>
      <c r="F158" s="182"/>
      <c r="G158" s="183"/>
      <c r="M158" s="179" t="s">
        <v>251</v>
      </c>
      <c r="O158" s="170"/>
    </row>
    <row r="159" spans="1:104">
      <c r="A159" s="177"/>
      <c r="B159" s="180"/>
      <c r="C159" s="328" t="s">
        <v>252</v>
      </c>
      <c r="D159" s="329"/>
      <c r="E159" s="181">
        <v>1.395</v>
      </c>
      <c r="F159" s="182"/>
      <c r="G159" s="183"/>
      <c r="M159" s="179" t="s">
        <v>252</v>
      </c>
      <c r="O159" s="170"/>
    </row>
    <row r="160" spans="1:104">
      <c r="A160" s="177"/>
      <c r="B160" s="180"/>
      <c r="C160" s="328" t="s">
        <v>253</v>
      </c>
      <c r="D160" s="329"/>
      <c r="E160" s="181">
        <v>3.6</v>
      </c>
      <c r="F160" s="182"/>
      <c r="G160" s="183"/>
      <c r="M160" s="179" t="s">
        <v>253</v>
      </c>
      <c r="O160" s="170"/>
    </row>
    <row r="161" spans="1:104">
      <c r="A161" s="177"/>
      <c r="B161" s="180"/>
      <c r="C161" s="328" t="s">
        <v>254</v>
      </c>
      <c r="D161" s="329"/>
      <c r="E161" s="181">
        <v>2.97</v>
      </c>
      <c r="F161" s="182"/>
      <c r="G161" s="183"/>
      <c r="M161" s="179" t="s">
        <v>254</v>
      </c>
      <c r="O161" s="170"/>
    </row>
    <row r="162" spans="1:104">
      <c r="A162" s="177"/>
      <c r="B162" s="180"/>
      <c r="C162" s="328" t="s">
        <v>255</v>
      </c>
      <c r="D162" s="329"/>
      <c r="E162" s="181">
        <v>1.3049999999999999</v>
      </c>
      <c r="F162" s="182"/>
      <c r="G162" s="183"/>
      <c r="M162" s="179" t="s">
        <v>255</v>
      </c>
      <c r="O162" s="170"/>
    </row>
    <row r="163" spans="1:104">
      <c r="A163" s="177"/>
      <c r="B163" s="180"/>
      <c r="C163" s="328" t="s">
        <v>256</v>
      </c>
      <c r="D163" s="329"/>
      <c r="E163" s="181">
        <v>4.8600000000000003</v>
      </c>
      <c r="F163" s="182"/>
      <c r="G163" s="183"/>
      <c r="M163" s="179" t="s">
        <v>256</v>
      </c>
      <c r="O163" s="170"/>
    </row>
    <row r="164" spans="1:104">
      <c r="A164" s="177"/>
      <c r="B164" s="180"/>
      <c r="C164" s="328" t="s">
        <v>257</v>
      </c>
      <c r="D164" s="329"/>
      <c r="E164" s="181">
        <v>1.5</v>
      </c>
      <c r="F164" s="182"/>
      <c r="G164" s="183"/>
      <c r="M164" s="179" t="s">
        <v>257</v>
      </c>
      <c r="O164" s="170"/>
    </row>
    <row r="165" spans="1:104">
      <c r="A165" s="177"/>
      <c r="B165" s="180"/>
      <c r="C165" s="328" t="s">
        <v>258</v>
      </c>
      <c r="D165" s="329"/>
      <c r="E165" s="181">
        <v>17.55</v>
      </c>
      <c r="F165" s="182"/>
      <c r="G165" s="183"/>
      <c r="M165" s="179" t="s">
        <v>258</v>
      </c>
      <c r="O165" s="170"/>
    </row>
    <row r="166" spans="1:104">
      <c r="A166" s="177"/>
      <c r="B166" s="180"/>
      <c r="C166" s="328" t="s">
        <v>259</v>
      </c>
      <c r="D166" s="329"/>
      <c r="E166" s="181">
        <v>4.1849999999999996</v>
      </c>
      <c r="F166" s="182"/>
      <c r="G166" s="183"/>
      <c r="M166" s="179" t="s">
        <v>259</v>
      </c>
      <c r="O166" s="170"/>
    </row>
    <row r="167" spans="1:104">
      <c r="A167" s="171">
        <v>37</v>
      </c>
      <c r="B167" s="172" t="s">
        <v>260</v>
      </c>
      <c r="C167" s="173" t="s">
        <v>261</v>
      </c>
      <c r="D167" s="174" t="s">
        <v>84</v>
      </c>
      <c r="E167" s="175">
        <v>70.45</v>
      </c>
      <c r="F167" s="175">
        <v>0</v>
      </c>
      <c r="G167" s="176">
        <f>E167*F167</f>
        <v>0</v>
      </c>
      <c r="O167" s="170">
        <v>2</v>
      </c>
      <c r="AA167" s="146">
        <v>1</v>
      </c>
      <c r="AB167" s="146">
        <v>1</v>
      </c>
      <c r="AC167" s="146">
        <v>1</v>
      </c>
      <c r="AZ167" s="146">
        <v>1</v>
      </c>
      <c r="BA167" s="146">
        <f>IF(AZ167=1,G167,0)</f>
        <v>0</v>
      </c>
      <c r="BB167" s="146">
        <f>IF(AZ167=2,G167,0)</f>
        <v>0</v>
      </c>
      <c r="BC167" s="146">
        <f>IF(AZ167=3,G167,0)</f>
        <v>0</v>
      </c>
      <c r="BD167" s="146">
        <f>IF(AZ167=4,G167,0)</f>
        <v>0</v>
      </c>
      <c r="BE167" s="146">
        <f>IF(AZ167=5,G167,0)</f>
        <v>0</v>
      </c>
      <c r="CA167" s="170">
        <v>1</v>
      </c>
      <c r="CB167" s="170">
        <v>1</v>
      </c>
      <c r="CZ167" s="146">
        <v>9.4999999999999998E-3</v>
      </c>
    </row>
    <row r="168" spans="1:104">
      <c r="A168" s="177"/>
      <c r="B168" s="180"/>
      <c r="C168" s="330" t="s">
        <v>86</v>
      </c>
      <c r="D168" s="329"/>
      <c r="E168" s="204">
        <v>0</v>
      </c>
      <c r="F168" s="182"/>
      <c r="G168" s="183"/>
      <c r="M168" s="179" t="s">
        <v>86</v>
      </c>
      <c r="O168" s="170"/>
    </row>
    <row r="169" spans="1:104">
      <c r="A169" s="177"/>
      <c r="B169" s="180"/>
      <c r="C169" s="330" t="s">
        <v>262</v>
      </c>
      <c r="D169" s="329"/>
      <c r="E169" s="204">
        <v>140.9</v>
      </c>
      <c r="F169" s="182"/>
      <c r="G169" s="183"/>
      <c r="M169" s="179" t="s">
        <v>262</v>
      </c>
      <c r="O169" s="170"/>
    </row>
    <row r="170" spans="1:104">
      <c r="A170" s="177"/>
      <c r="B170" s="180"/>
      <c r="C170" s="330" t="s">
        <v>88</v>
      </c>
      <c r="D170" s="329"/>
      <c r="E170" s="204">
        <v>140.9</v>
      </c>
      <c r="F170" s="182"/>
      <c r="G170" s="183"/>
      <c r="M170" s="179" t="s">
        <v>88</v>
      </c>
      <c r="O170" s="170"/>
    </row>
    <row r="171" spans="1:104">
      <c r="A171" s="177"/>
      <c r="B171" s="180"/>
      <c r="C171" s="328" t="s">
        <v>263</v>
      </c>
      <c r="D171" s="329"/>
      <c r="E171" s="181">
        <v>70.45</v>
      </c>
      <c r="F171" s="182"/>
      <c r="G171" s="183"/>
      <c r="M171" s="179" t="s">
        <v>263</v>
      </c>
      <c r="O171" s="170"/>
    </row>
    <row r="172" spans="1:104" ht="22.5">
      <c r="A172" s="171">
        <v>38</v>
      </c>
      <c r="B172" s="172" t="s">
        <v>264</v>
      </c>
      <c r="C172" s="173" t="s">
        <v>265</v>
      </c>
      <c r="D172" s="174" t="s">
        <v>84</v>
      </c>
      <c r="E172" s="175">
        <v>52.67</v>
      </c>
      <c r="F172" s="175">
        <v>0</v>
      </c>
      <c r="G172" s="176">
        <f>E172*F172</f>
        <v>0</v>
      </c>
      <c r="O172" s="170">
        <v>2</v>
      </c>
      <c r="AA172" s="146">
        <v>1</v>
      </c>
      <c r="AB172" s="146">
        <v>1</v>
      </c>
      <c r="AC172" s="146">
        <v>1</v>
      </c>
      <c r="AZ172" s="146">
        <v>1</v>
      </c>
      <c r="BA172" s="146">
        <f>IF(AZ172=1,G172,0)</f>
        <v>0</v>
      </c>
      <c r="BB172" s="146">
        <f>IF(AZ172=2,G172,0)</f>
        <v>0</v>
      </c>
      <c r="BC172" s="146">
        <f>IF(AZ172=3,G172,0)</f>
        <v>0</v>
      </c>
      <c r="BD172" s="146">
        <f>IF(AZ172=4,G172,0)</f>
        <v>0</v>
      </c>
      <c r="BE172" s="146">
        <f>IF(AZ172=5,G172,0)</f>
        <v>0</v>
      </c>
      <c r="CA172" s="170">
        <v>1</v>
      </c>
      <c r="CB172" s="170">
        <v>1</v>
      </c>
      <c r="CZ172" s="146">
        <v>1.856E-2</v>
      </c>
    </row>
    <row r="173" spans="1:104">
      <c r="A173" s="177"/>
      <c r="B173" s="180"/>
      <c r="C173" s="328" t="s">
        <v>266</v>
      </c>
      <c r="D173" s="329"/>
      <c r="E173" s="181">
        <v>43.47</v>
      </c>
      <c r="F173" s="182"/>
      <c r="G173" s="183"/>
      <c r="M173" s="179" t="s">
        <v>266</v>
      </c>
      <c r="O173" s="170"/>
    </row>
    <row r="174" spans="1:104">
      <c r="A174" s="177"/>
      <c r="B174" s="180"/>
      <c r="C174" s="328" t="s">
        <v>267</v>
      </c>
      <c r="D174" s="329"/>
      <c r="E174" s="181">
        <v>9.1999999999999993</v>
      </c>
      <c r="F174" s="182"/>
      <c r="G174" s="183"/>
      <c r="M174" s="179" t="s">
        <v>267</v>
      </c>
      <c r="O174" s="170"/>
    </row>
    <row r="175" spans="1:104">
      <c r="A175" s="171">
        <v>39</v>
      </c>
      <c r="B175" s="172" t="s">
        <v>268</v>
      </c>
      <c r="C175" s="173" t="s">
        <v>269</v>
      </c>
      <c r="D175" s="174" t="s">
        <v>84</v>
      </c>
      <c r="E175" s="175">
        <v>26.224499999999999</v>
      </c>
      <c r="F175" s="175">
        <v>0</v>
      </c>
      <c r="G175" s="176">
        <f>E175*F175</f>
        <v>0</v>
      </c>
      <c r="O175" s="170">
        <v>2</v>
      </c>
      <c r="AA175" s="146">
        <v>1</v>
      </c>
      <c r="AB175" s="146">
        <v>1</v>
      </c>
      <c r="AC175" s="146">
        <v>1</v>
      </c>
      <c r="AZ175" s="146">
        <v>1</v>
      </c>
      <c r="BA175" s="146">
        <f>IF(AZ175=1,G175,0)</f>
        <v>0</v>
      </c>
      <c r="BB175" s="146">
        <f>IF(AZ175=2,G175,0)</f>
        <v>0</v>
      </c>
      <c r="BC175" s="146">
        <f>IF(AZ175=3,G175,0)</f>
        <v>0</v>
      </c>
      <c r="BD175" s="146">
        <f>IF(AZ175=4,G175,0)</f>
        <v>0</v>
      </c>
      <c r="BE175" s="146">
        <f>IF(AZ175=5,G175,0)</f>
        <v>0</v>
      </c>
      <c r="CA175" s="170">
        <v>1</v>
      </c>
      <c r="CB175" s="170">
        <v>1</v>
      </c>
      <c r="CZ175" s="146">
        <v>9.2999999999999992E-3</v>
      </c>
    </row>
    <row r="176" spans="1:104">
      <c r="A176" s="177"/>
      <c r="B176" s="180"/>
      <c r="C176" s="328" t="s">
        <v>270</v>
      </c>
      <c r="D176" s="329"/>
      <c r="E176" s="181">
        <v>26.224499999999999</v>
      </c>
      <c r="F176" s="182"/>
      <c r="G176" s="183"/>
      <c r="M176" s="179" t="s">
        <v>270</v>
      </c>
      <c r="O176" s="170"/>
    </row>
    <row r="177" spans="1:104">
      <c r="A177" s="171">
        <v>40</v>
      </c>
      <c r="B177" s="172" t="s">
        <v>271</v>
      </c>
      <c r="C177" s="173" t="s">
        <v>272</v>
      </c>
      <c r="D177" s="174" t="s">
        <v>84</v>
      </c>
      <c r="E177" s="175">
        <v>800.16499999999996</v>
      </c>
      <c r="F177" s="175">
        <v>0</v>
      </c>
      <c r="G177" s="176">
        <f>E177*F177</f>
        <v>0</v>
      </c>
      <c r="O177" s="170">
        <v>2</v>
      </c>
      <c r="AA177" s="146">
        <v>1</v>
      </c>
      <c r="AB177" s="146">
        <v>1</v>
      </c>
      <c r="AC177" s="146">
        <v>1</v>
      </c>
      <c r="AZ177" s="146">
        <v>1</v>
      </c>
      <c r="BA177" s="146">
        <f>IF(AZ177=1,G177,0)</f>
        <v>0</v>
      </c>
      <c r="BB177" s="146">
        <f>IF(AZ177=2,G177,0)</f>
        <v>0</v>
      </c>
      <c r="BC177" s="146">
        <f>IF(AZ177=3,G177,0)</f>
        <v>0</v>
      </c>
      <c r="BD177" s="146">
        <f>IF(AZ177=4,G177,0)</f>
        <v>0</v>
      </c>
      <c r="BE177" s="146">
        <f>IF(AZ177=5,G177,0)</f>
        <v>0</v>
      </c>
      <c r="CA177" s="170">
        <v>1</v>
      </c>
      <c r="CB177" s="170">
        <v>1</v>
      </c>
      <c r="CZ177" s="146">
        <v>1.0290000000000001E-2</v>
      </c>
    </row>
    <row r="178" spans="1:104">
      <c r="A178" s="177"/>
      <c r="B178" s="180"/>
      <c r="C178" s="328" t="s">
        <v>241</v>
      </c>
      <c r="D178" s="329"/>
      <c r="E178" s="181">
        <v>383.30250000000001</v>
      </c>
      <c r="F178" s="182"/>
      <c r="G178" s="183"/>
      <c r="M178" s="179" t="s">
        <v>241</v>
      </c>
      <c r="O178" s="170"/>
    </row>
    <row r="179" spans="1:104">
      <c r="A179" s="177"/>
      <c r="B179" s="180"/>
      <c r="C179" s="328" t="s">
        <v>242</v>
      </c>
      <c r="D179" s="329"/>
      <c r="E179" s="181">
        <v>41.255000000000003</v>
      </c>
      <c r="F179" s="182"/>
      <c r="G179" s="183"/>
      <c r="M179" s="179" t="s">
        <v>242</v>
      </c>
      <c r="O179" s="170"/>
    </row>
    <row r="180" spans="1:104">
      <c r="A180" s="177"/>
      <c r="B180" s="180"/>
      <c r="C180" s="328" t="s">
        <v>243</v>
      </c>
      <c r="D180" s="329"/>
      <c r="E180" s="181">
        <v>154.97999999999999</v>
      </c>
      <c r="F180" s="182"/>
      <c r="G180" s="183"/>
      <c r="M180" s="179" t="s">
        <v>243</v>
      </c>
      <c r="O180" s="170"/>
    </row>
    <row r="181" spans="1:104">
      <c r="A181" s="177"/>
      <c r="B181" s="180"/>
      <c r="C181" s="328" t="s">
        <v>273</v>
      </c>
      <c r="D181" s="329"/>
      <c r="E181" s="181">
        <v>383.30250000000001</v>
      </c>
      <c r="F181" s="182"/>
      <c r="G181" s="183"/>
      <c r="M181" s="179" t="s">
        <v>273</v>
      </c>
      <c r="O181" s="170"/>
    </row>
    <row r="182" spans="1:104">
      <c r="A182" s="177"/>
      <c r="B182" s="180"/>
      <c r="C182" s="328" t="s">
        <v>242</v>
      </c>
      <c r="D182" s="329"/>
      <c r="E182" s="181">
        <v>41.255000000000003</v>
      </c>
      <c r="F182" s="182"/>
      <c r="G182" s="183"/>
      <c r="M182" s="179" t="s">
        <v>242</v>
      </c>
      <c r="O182" s="170"/>
    </row>
    <row r="183" spans="1:104">
      <c r="A183" s="177"/>
      <c r="B183" s="180"/>
      <c r="C183" s="328" t="s">
        <v>245</v>
      </c>
      <c r="D183" s="329"/>
      <c r="E183" s="181">
        <v>-203.93</v>
      </c>
      <c r="F183" s="182"/>
      <c r="G183" s="183"/>
      <c r="M183" s="179" t="s">
        <v>245</v>
      </c>
      <c r="O183" s="170"/>
    </row>
    <row r="184" spans="1:104">
      <c r="A184" s="177"/>
      <c r="B184" s="180"/>
      <c r="C184" s="328" t="s">
        <v>5</v>
      </c>
      <c r="D184" s="329"/>
      <c r="E184" s="181">
        <v>0</v>
      </c>
      <c r="F184" s="182"/>
      <c r="G184" s="183"/>
      <c r="M184" s="179" t="s">
        <v>5</v>
      </c>
      <c r="O184" s="170"/>
    </row>
    <row r="185" spans="1:104">
      <c r="A185" s="171">
        <v>41</v>
      </c>
      <c r="B185" s="172" t="s">
        <v>274</v>
      </c>
      <c r="C185" s="173" t="s">
        <v>275</v>
      </c>
      <c r="D185" s="174" t="s">
        <v>84</v>
      </c>
      <c r="E185" s="175">
        <v>28.16</v>
      </c>
      <c r="F185" s="175">
        <v>0</v>
      </c>
      <c r="G185" s="176">
        <f>E185*F185</f>
        <v>0</v>
      </c>
      <c r="O185" s="170">
        <v>2</v>
      </c>
      <c r="AA185" s="146">
        <v>1</v>
      </c>
      <c r="AB185" s="146">
        <v>0</v>
      </c>
      <c r="AC185" s="146">
        <v>0</v>
      </c>
      <c r="AZ185" s="146">
        <v>1</v>
      </c>
      <c r="BA185" s="146">
        <f>IF(AZ185=1,G185,0)</f>
        <v>0</v>
      </c>
      <c r="BB185" s="146">
        <f>IF(AZ185=2,G185,0)</f>
        <v>0</v>
      </c>
      <c r="BC185" s="146">
        <f>IF(AZ185=3,G185,0)</f>
        <v>0</v>
      </c>
      <c r="BD185" s="146">
        <f>IF(AZ185=4,G185,0)</f>
        <v>0</v>
      </c>
      <c r="BE185" s="146">
        <f>IF(AZ185=5,G185,0)</f>
        <v>0</v>
      </c>
      <c r="CA185" s="170">
        <v>1</v>
      </c>
      <c r="CB185" s="170">
        <v>0</v>
      </c>
      <c r="CZ185" s="146">
        <v>2.6599999999999999E-2</v>
      </c>
    </row>
    <row r="186" spans="1:104">
      <c r="A186" s="177"/>
      <c r="B186" s="180"/>
      <c r="C186" s="328" t="s">
        <v>276</v>
      </c>
      <c r="D186" s="329"/>
      <c r="E186" s="181">
        <v>7.32</v>
      </c>
      <c r="F186" s="182"/>
      <c r="G186" s="183"/>
      <c r="M186" s="179" t="s">
        <v>276</v>
      </c>
      <c r="O186" s="170"/>
    </row>
    <row r="187" spans="1:104">
      <c r="A187" s="177"/>
      <c r="B187" s="180"/>
      <c r="C187" s="328" t="s">
        <v>277</v>
      </c>
      <c r="D187" s="329"/>
      <c r="E187" s="181">
        <v>16.920000000000002</v>
      </c>
      <c r="F187" s="182"/>
      <c r="G187" s="183"/>
      <c r="M187" s="179" t="s">
        <v>277</v>
      </c>
      <c r="O187" s="170"/>
    </row>
    <row r="188" spans="1:104">
      <c r="A188" s="177"/>
      <c r="B188" s="180"/>
      <c r="C188" s="328" t="s">
        <v>278</v>
      </c>
      <c r="D188" s="329"/>
      <c r="E188" s="181">
        <v>3.92</v>
      </c>
      <c r="F188" s="182"/>
      <c r="G188" s="183"/>
      <c r="M188" s="179" t="s">
        <v>278</v>
      </c>
      <c r="O188" s="170"/>
    </row>
    <row r="189" spans="1:104">
      <c r="A189" s="177"/>
      <c r="B189" s="180"/>
      <c r="C189" s="328" t="s">
        <v>5</v>
      </c>
      <c r="D189" s="329"/>
      <c r="E189" s="181">
        <v>0</v>
      </c>
      <c r="F189" s="182"/>
      <c r="G189" s="183"/>
      <c r="M189" s="179" t="s">
        <v>5</v>
      </c>
      <c r="O189" s="170"/>
    </row>
    <row r="190" spans="1:104">
      <c r="A190" s="171">
        <v>42</v>
      </c>
      <c r="B190" s="172" t="s">
        <v>279</v>
      </c>
      <c r="C190" s="173" t="s">
        <v>280</v>
      </c>
      <c r="D190" s="174" t="s">
        <v>84</v>
      </c>
      <c r="E190" s="175">
        <v>9</v>
      </c>
      <c r="F190" s="175">
        <v>0</v>
      </c>
      <c r="G190" s="176">
        <f>E190*F190</f>
        <v>0</v>
      </c>
      <c r="O190" s="170">
        <v>2</v>
      </c>
      <c r="AA190" s="146">
        <v>1</v>
      </c>
      <c r="AB190" s="146">
        <v>1</v>
      </c>
      <c r="AC190" s="146">
        <v>1</v>
      </c>
      <c r="AZ190" s="146">
        <v>1</v>
      </c>
      <c r="BA190" s="146">
        <f>IF(AZ190=1,G190,0)</f>
        <v>0</v>
      </c>
      <c r="BB190" s="146">
        <f>IF(AZ190=2,G190,0)</f>
        <v>0</v>
      </c>
      <c r="BC190" s="146">
        <f>IF(AZ190=3,G190,0)</f>
        <v>0</v>
      </c>
      <c r="BD190" s="146">
        <f>IF(AZ190=4,G190,0)</f>
        <v>0</v>
      </c>
      <c r="BE190" s="146">
        <f>IF(AZ190=5,G190,0)</f>
        <v>0</v>
      </c>
      <c r="CA190" s="170">
        <v>1</v>
      </c>
      <c r="CB190" s="170">
        <v>1</v>
      </c>
      <c r="CZ190" s="146">
        <v>4.6399999999999997E-2</v>
      </c>
    </row>
    <row r="191" spans="1:104">
      <c r="A191" s="177"/>
      <c r="B191" s="180"/>
      <c r="C191" s="328" t="s">
        <v>281</v>
      </c>
      <c r="D191" s="329"/>
      <c r="E191" s="181">
        <v>3.36</v>
      </c>
      <c r="F191" s="182"/>
      <c r="G191" s="183"/>
      <c r="M191" s="179" t="s">
        <v>281</v>
      </c>
      <c r="O191" s="170"/>
    </row>
    <row r="192" spans="1:104">
      <c r="A192" s="177"/>
      <c r="B192" s="180"/>
      <c r="C192" s="328" t="s">
        <v>282</v>
      </c>
      <c r="D192" s="329"/>
      <c r="E192" s="181">
        <v>5.64</v>
      </c>
      <c r="F192" s="182"/>
      <c r="G192" s="183"/>
      <c r="M192" s="179" t="s">
        <v>282</v>
      </c>
      <c r="O192" s="170"/>
    </row>
    <row r="193" spans="1:104">
      <c r="A193" s="171">
        <v>43</v>
      </c>
      <c r="B193" s="172" t="s">
        <v>283</v>
      </c>
      <c r="C193" s="173" t="s">
        <v>284</v>
      </c>
      <c r="D193" s="174" t="s">
        <v>84</v>
      </c>
      <c r="E193" s="175">
        <v>37.159999999999997</v>
      </c>
      <c r="F193" s="175">
        <v>0</v>
      </c>
      <c r="G193" s="176">
        <f>E193*F193</f>
        <v>0</v>
      </c>
      <c r="O193" s="170">
        <v>2</v>
      </c>
      <c r="AA193" s="146">
        <v>1</v>
      </c>
      <c r="AB193" s="146">
        <v>1</v>
      </c>
      <c r="AC193" s="146">
        <v>1</v>
      </c>
      <c r="AZ193" s="146">
        <v>1</v>
      </c>
      <c r="BA193" s="146">
        <f>IF(AZ193=1,G193,0)</f>
        <v>0</v>
      </c>
      <c r="BB193" s="146">
        <f>IF(AZ193=2,G193,0)</f>
        <v>0</v>
      </c>
      <c r="BC193" s="146">
        <f>IF(AZ193=3,G193,0)</f>
        <v>0</v>
      </c>
      <c r="BD193" s="146">
        <f>IF(AZ193=4,G193,0)</f>
        <v>0</v>
      </c>
      <c r="BE193" s="146">
        <f>IF(AZ193=5,G193,0)</f>
        <v>0</v>
      </c>
      <c r="CA193" s="170">
        <v>1</v>
      </c>
      <c r="CB193" s="170">
        <v>1</v>
      </c>
      <c r="CZ193" s="146">
        <v>3.6800000000000001E-3</v>
      </c>
    </row>
    <row r="194" spans="1:104">
      <c r="A194" s="177"/>
      <c r="B194" s="180"/>
      <c r="C194" s="328" t="s">
        <v>276</v>
      </c>
      <c r="D194" s="329"/>
      <c r="E194" s="181">
        <v>7.32</v>
      </c>
      <c r="F194" s="182"/>
      <c r="G194" s="183"/>
      <c r="M194" s="179" t="s">
        <v>276</v>
      </c>
      <c r="O194" s="170"/>
    </row>
    <row r="195" spans="1:104">
      <c r="A195" s="177"/>
      <c r="B195" s="180"/>
      <c r="C195" s="328" t="s">
        <v>277</v>
      </c>
      <c r="D195" s="329"/>
      <c r="E195" s="181">
        <v>16.920000000000002</v>
      </c>
      <c r="F195" s="182"/>
      <c r="G195" s="183"/>
      <c r="M195" s="179" t="s">
        <v>277</v>
      </c>
      <c r="O195" s="170"/>
    </row>
    <row r="196" spans="1:104">
      <c r="A196" s="177"/>
      <c r="B196" s="180"/>
      <c r="C196" s="328" t="s">
        <v>278</v>
      </c>
      <c r="D196" s="329"/>
      <c r="E196" s="181">
        <v>3.92</v>
      </c>
      <c r="F196" s="182"/>
      <c r="G196" s="183"/>
      <c r="M196" s="179" t="s">
        <v>278</v>
      </c>
      <c r="O196" s="170"/>
    </row>
    <row r="197" spans="1:104">
      <c r="A197" s="177"/>
      <c r="B197" s="180"/>
      <c r="C197" s="328" t="s">
        <v>5</v>
      </c>
      <c r="D197" s="329"/>
      <c r="E197" s="181">
        <v>0</v>
      </c>
      <c r="F197" s="182"/>
      <c r="G197" s="183"/>
      <c r="M197" s="179" t="s">
        <v>5</v>
      </c>
      <c r="O197" s="170"/>
    </row>
    <row r="198" spans="1:104">
      <c r="A198" s="177"/>
      <c r="B198" s="180"/>
      <c r="C198" s="328" t="s">
        <v>281</v>
      </c>
      <c r="D198" s="329"/>
      <c r="E198" s="181">
        <v>3.36</v>
      </c>
      <c r="F198" s="182"/>
      <c r="G198" s="183"/>
      <c r="M198" s="179" t="s">
        <v>281</v>
      </c>
      <c r="O198" s="170"/>
    </row>
    <row r="199" spans="1:104">
      <c r="A199" s="177"/>
      <c r="B199" s="180"/>
      <c r="C199" s="328" t="s">
        <v>282</v>
      </c>
      <c r="D199" s="329"/>
      <c r="E199" s="181">
        <v>5.64</v>
      </c>
      <c r="F199" s="182"/>
      <c r="G199" s="183"/>
      <c r="M199" s="179" t="s">
        <v>282</v>
      </c>
      <c r="O199" s="170"/>
    </row>
    <row r="200" spans="1:104" ht="22.5">
      <c r="A200" s="171">
        <v>44</v>
      </c>
      <c r="B200" s="172" t="s">
        <v>285</v>
      </c>
      <c r="C200" s="173" t="s">
        <v>286</v>
      </c>
      <c r="D200" s="174" t="s">
        <v>84</v>
      </c>
      <c r="E200" s="175">
        <v>123.12</v>
      </c>
      <c r="F200" s="175">
        <v>0</v>
      </c>
      <c r="G200" s="176">
        <f>E200*F200</f>
        <v>0</v>
      </c>
      <c r="O200" s="170">
        <v>2</v>
      </c>
      <c r="AA200" s="146">
        <v>1</v>
      </c>
      <c r="AB200" s="146">
        <v>1</v>
      </c>
      <c r="AC200" s="146">
        <v>1</v>
      </c>
      <c r="AZ200" s="146">
        <v>1</v>
      </c>
      <c r="BA200" s="146">
        <f>IF(AZ200=1,G200,0)</f>
        <v>0</v>
      </c>
      <c r="BB200" s="146">
        <f>IF(AZ200=2,G200,0)</f>
        <v>0</v>
      </c>
      <c r="BC200" s="146">
        <f>IF(AZ200=3,G200,0)</f>
        <v>0</v>
      </c>
      <c r="BD200" s="146">
        <f>IF(AZ200=4,G200,0)</f>
        <v>0</v>
      </c>
      <c r="BE200" s="146">
        <f>IF(AZ200=5,G200,0)</f>
        <v>0</v>
      </c>
      <c r="CA200" s="170">
        <v>1</v>
      </c>
      <c r="CB200" s="170">
        <v>1</v>
      </c>
      <c r="CZ200" s="146">
        <v>4.793E-2</v>
      </c>
    </row>
    <row r="201" spans="1:104">
      <c r="A201" s="177"/>
      <c r="B201" s="180"/>
      <c r="C201" s="330" t="s">
        <v>86</v>
      </c>
      <c r="D201" s="329"/>
      <c r="E201" s="204">
        <v>0</v>
      </c>
      <c r="F201" s="182"/>
      <c r="G201" s="183"/>
      <c r="M201" s="179" t="s">
        <v>86</v>
      </c>
      <c r="O201" s="170"/>
    </row>
    <row r="202" spans="1:104">
      <c r="A202" s="177"/>
      <c r="B202" s="180"/>
      <c r="C202" s="330" t="s">
        <v>262</v>
      </c>
      <c r="D202" s="329"/>
      <c r="E202" s="204">
        <v>140.9</v>
      </c>
      <c r="F202" s="182"/>
      <c r="G202" s="183"/>
      <c r="M202" s="179" t="s">
        <v>262</v>
      </c>
      <c r="O202" s="170"/>
    </row>
    <row r="203" spans="1:104">
      <c r="A203" s="177"/>
      <c r="B203" s="180"/>
      <c r="C203" s="330" t="s">
        <v>88</v>
      </c>
      <c r="D203" s="329"/>
      <c r="E203" s="204">
        <v>140.9</v>
      </c>
      <c r="F203" s="182"/>
      <c r="G203" s="183"/>
      <c r="M203" s="179" t="s">
        <v>88</v>
      </c>
      <c r="O203" s="170"/>
    </row>
    <row r="204" spans="1:104">
      <c r="A204" s="177"/>
      <c r="B204" s="180"/>
      <c r="C204" s="328" t="s">
        <v>263</v>
      </c>
      <c r="D204" s="329"/>
      <c r="E204" s="181">
        <v>70.45</v>
      </c>
      <c r="F204" s="182"/>
      <c r="G204" s="183"/>
      <c r="M204" s="179" t="s">
        <v>263</v>
      </c>
      <c r="O204" s="170"/>
    </row>
    <row r="205" spans="1:104">
      <c r="A205" s="177"/>
      <c r="B205" s="180"/>
      <c r="C205" s="328" t="s">
        <v>266</v>
      </c>
      <c r="D205" s="329"/>
      <c r="E205" s="181">
        <v>43.47</v>
      </c>
      <c r="F205" s="182"/>
      <c r="G205" s="183"/>
      <c r="M205" s="179" t="s">
        <v>266</v>
      </c>
      <c r="O205" s="170"/>
    </row>
    <row r="206" spans="1:104">
      <c r="A206" s="177"/>
      <c r="B206" s="180"/>
      <c r="C206" s="328" t="s">
        <v>267</v>
      </c>
      <c r="D206" s="329"/>
      <c r="E206" s="181">
        <v>9.1999999999999993</v>
      </c>
      <c r="F206" s="182"/>
      <c r="G206" s="183"/>
      <c r="M206" s="179" t="s">
        <v>267</v>
      </c>
      <c r="O206" s="170"/>
    </row>
    <row r="207" spans="1:104" ht="22.5">
      <c r="A207" s="171">
        <v>45</v>
      </c>
      <c r="B207" s="172" t="s">
        <v>287</v>
      </c>
      <c r="C207" s="173" t="s">
        <v>288</v>
      </c>
      <c r="D207" s="174" t="s">
        <v>137</v>
      </c>
      <c r="E207" s="175">
        <v>325.3</v>
      </c>
      <c r="F207" s="175">
        <v>0</v>
      </c>
      <c r="G207" s="176">
        <f>E207*F207</f>
        <v>0</v>
      </c>
      <c r="O207" s="170">
        <v>2</v>
      </c>
      <c r="AA207" s="146">
        <v>1</v>
      </c>
      <c r="AB207" s="146">
        <v>1</v>
      </c>
      <c r="AC207" s="146">
        <v>1</v>
      </c>
      <c r="AZ207" s="146">
        <v>1</v>
      </c>
      <c r="BA207" s="146">
        <f>IF(AZ207=1,G207,0)</f>
        <v>0</v>
      </c>
      <c r="BB207" s="146">
        <f>IF(AZ207=2,G207,0)</f>
        <v>0</v>
      </c>
      <c r="BC207" s="146">
        <f>IF(AZ207=3,G207,0)</f>
        <v>0</v>
      </c>
      <c r="BD207" s="146">
        <f>IF(AZ207=4,G207,0)</f>
        <v>0</v>
      </c>
      <c r="BE207" s="146">
        <f>IF(AZ207=5,G207,0)</f>
        <v>0</v>
      </c>
      <c r="CA207" s="170">
        <v>1</v>
      </c>
      <c r="CB207" s="170">
        <v>1</v>
      </c>
      <c r="CZ207" s="146">
        <v>1.4999999999999999E-4</v>
      </c>
    </row>
    <row r="208" spans="1:104">
      <c r="A208" s="177"/>
      <c r="B208" s="180"/>
      <c r="C208" s="328" t="s">
        <v>289</v>
      </c>
      <c r="D208" s="329"/>
      <c r="E208" s="181">
        <v>143</v>
      </c>
      <c r="F208" s="182"/>
      <c r="G208" s="183"/>
      <c r="M208" s="179" t="s">
        <v>289</v>
      </c>
      <c r="O208" s="170"/>
    </row>
    <row r="209" spans="1:104">
      <c r="A209" s="177"/>
      <c r="B209" s="180"/>
      <c r="C209" s="328" t="s">
        <v>290</v>
      </c>
      <c r="D209" s="329"/>
      <c r="E209" s="181">
        <v>16.2</v>
      </c>
      <c r="F209" s="182"/>
      <c r="G209" s="183"/>
      <c r="M209" s="179" t="s">
        <v>290</v>
      </c>
      <c r="O209" s="170"/>
    </row>
    <row r="210" spans="1:104">
      <c r="A210" s="177"/>
      <c r="B210" s="180"/>
      <c r="C210" s="328" t="s">
        <v>291</v>
      </c>
      <c r="D210" s="329"/>
      <c r="E210" s="181">
        <v>32.549999999999997</v>
      </c>
      <c r="F210" s="182"/>
      <c r="G210" s="183"/>
      <c r="M210" s="179" t="s">
        <v>291</v>
      </c>
      <c r="O210" s="170"/>
    </row>
    <row r="211" spans="1:104">
      <c r="A211" s="177"/>
      <c r="B211" s="180"/>
      <c r="C211" s="328" t="s">
        <v>292</v>
      </c>
      <c r="D211" s="329"/>
      <c r="E211" s="181">
        <v>9</v>
      </c>
      <c r="F211" s="182"/>
      <c r="G211" s="183"/>
      <c r="M211" s="179" t="s">
        <v>292</v>
      </c>
      <c r="O211" s="170"/>
    </row>
    <row r="212" spans="1:104">
      <c r="A212" s="177"/>
      <c r="B212" s="180"/>
      <c r="C212" s="328" t="s">
        <v>293</v>
      </c>
      <c r="D212" s="329"/>
      <c r="E212" s="181">
        <v>4.6500000000000004</v>
      </c>
      <c r="F212" s="182"/>
      <c r="G212" s="183"/>
      <c r="M212" s="179" t="s">
        <v>293</v>
      </c>
      <c r="O212" s="170"/>
    </row>
    <row r="213" spans="1:104">
      <c r="A213" s="177"/>
      <c r="B213" s="180"/>
      <c r="C213" s="328" t="s">
        <v>294</v>
      </c>
      <c r="D213" s="329"/>
      <c r="E213" s="181">
        <v>12</v>
      </c>
      <c r="F213" s="182"/>
      <c r="G213" s="183"/>
      <c r="M213" s="179" t="s">
        <v>294</v>
      </c>
      <c r="O213" s="170"/>
    </row>
    <row r="214" spans="1:104">
      <c r="A214" s="177"/>
      <c r="B214" s="180"/>
      <c r="C214" s="328" t="s">
        <v>295</v>
      </c>
      <c r="D214" s="329"/>
      <c r="E214" s="181">
        <v>9.9</v>
      </c>
      <c r="F214" s="182"/>
      <c r="G214" s="183"/>
      <c r="M214" s="179" t="s">
        <v>295</v>
      </c>
      <c r="O214" s="170"/>
    </row>
    <row r="215" spans="1:104">
      <c r="A215" s="177"/>
      <c r="B215" s="180"/>
      <c r="C215" s="328" t="s">
        <v>296</v>
      </c>
      <c r="D215" s="329"/>
      <c r="E215" s="181">
        <v>4.3499999999999996</v>
      </c>
      <c r="F215" s="182"/>
      <c r="G215" s="183"/>
      <c r="M215" s="179" t="s">
        <v>296</v>
      </c>
      <c r="O215" s="170"/>
    </row>
    <row r="216" spans="1:104">
      <c r="A216" s="177"/>
      <c r="B216" s="180"/>
      <c r="C216" s="328" t="s">
        <v>297</v>
      </c>
      <c r="D216" s="329"/>
      <c r="E216" s="181">
        <v>16.2</v>
      </c>
      <c r="F216" s="182"/>
      <c r="G216" s="183"/>
      <c r="M216" s="179" t="s">
        <v>297</v>
      </c>
      <c r="O216" s="170"/>
    </row>
    <row r="217" spans="1:104">
      <c r="A217" s="177"/>
      <c r="B217" s="180"/>
      <c r="C217" s="328" t="s">
        <v>298</v>
      </c>
      <c r="D217" s="329"/>
      <c r="E217" s="181">
        <v>5</v>
      </c>
      <c r="F217" s="182"/>
      <c r="G217" s="183"/>
      <c r="M217" s="179" t="s">
        <v>298</v>
      </c>
      <c r="O217" s="170"/>
    </row>
    <row r="218" spans="1:104">
      <c r="A218" s="177"/>
      <c r="B218" s="180"/>
      <c r="C218" s="328" t="s">
        <v>299</v>
      </c>
      <c r="D218" s="329"/>
      <c r="E218" s="181">
        <v>58.5</v>
      </c>
      <c r="F218" s="182"/>
      <c r="G218" s="183"/>
      <c r="M218" s="179" t="s">
        <v>299</v>
      </c>
      <c r="O218" s="170"/>
    </row>
    <row r="219" spans="1:104">
      <c r="A219" s="177"/>
      <c r="B219" s="180"/>
      <c r="C219" s="328" t="s">
        <v>300</v>
      </c>
      <c r="D219" s="329"/>
      <c r="E219" s="181">
        <v>13.95</v>
      </c>
      <c r="F219" s="182"/>
      <c r="G219" s="183"/>
      <c r="M219" s="179" t="s">
        <v>300</v>
      </c>
      <c r="O219" s="170"/>
    </row>
    <row r="220" spans="1:104" ht="22.5">
      <c r="A220" s="171">
        <v>46</v>
      </c>
      <c r="B220" s="172" t="s">
        <v>301</v>
      </c>
      <c r="C220" s="173" t="s">
        <v>302</v>
      </c>
      <c r="D220" s="174" t="s">
        <v>84</v>
      </c>
      <c r="E220" s="175">
        <v>37.159999999999997</v>
      </c>
      <c r="F220" s="175">
        <v>0</v>
      </c>
      <c r="G220" s="176">
        <f>E220*F220</f>
        <v>0</v>
      </c>
      <c r="O220" s="170">
        <v>2</v>
      </c>
      <c r="AA220" s="146">
        <v>1</v>
      </c>
      <c r="AB220" s="146">
        <v>1</v>
      </c>
      <c r="AC220" s="146">
        <v>1</v>
      </c>
      <c r="AZ220" s="146">
        <v>1</v>
      </c>
      <c r="BA220" s="146">
        <f>IF(AZ220=1,G220,0)</f>
        <v>0</v>
      </c>
      <c r="BB220" s="146">
        <f>IF(AZ220=2,G220,0)</f>
        <v>0</v>
      </c>
      <c r="BC220" s="146">
        <f>IF(AZ220=3,G220,0)</f>
        <v>0</v>
      </c>
      <c r="BD220" s="146">
        <f>IF(AZ220=4,G220,0)</f>
        <v>0</v>
      </c>
      <c r="BE220" s="146">
        <f>IF(AZ220=5,G220,0)</f>
        <v>0</v>
      </c>
      <c r="CA220" s="170">
        <v>1</v>
      </c>
      <c r="CB220" s="170">
        <v>1</v>
      </c>
      <c r="CZ220" s="146">
        <v>3.6700000000000001E-3</v>
      </c>
    </row>
    <row r="221" spans="1:104">
      <c r="A221" s="177"/>
      <c r="B221" s="180"/>
      <c r="C221" s="328" t="s">
        <v>276</v>
      </c>
      <c r="D221" s="329"/>
      <c r="E221" s="181">
        <v>7.32</v>
      </c>
      <c r="F221" s="182"/>
      <c r="G221" s="183"/>
      <c r="M221" s="179" t="s">
        <v>276</v>
      </c>
      <c r="O221" s="170"/>
    </row>
    <row r="222" spans="1:104">
      <c r="A222" s="177"/>
      <c r="B222" s="180"/>
      <c r="C222" s="328" t="s">
        <v>277</v>
      </c>
      <c r="D222" s="329"/>
      <c r="E222" s="181">
        <v>16.920000000000002</v>
      </c>
      <c r="F222" s="182"/>
      <c r="G222" s="183"/>
      <c r="M222" s="179" t="s">
        <v>277</v>
      </c>
      <c r="O222" s="170"/>
    </row>
    <row r="223" spans="1:104">
      <c r="A223" s="177"/>
      <c r="B223" s="180"/>
      <c r="C223" s="328" t="s">
        <v>278</v>
      </c>
      <c r="D223" s="329"/>
      <c r="E223" s="181">
        <v>3.92</v>
      </c>
      <c r="F223" s="182"/>
      <c r="G223" s="183"/>
      <c r="M223" s="179" t="s">
        <v>278</v>
      </c>
      <c r="O223" s="170"/>
    </row>
    <row r="224" spans="1:104">
      <c r="A224" s="177"/>
      <c r="B224" s="180"/>
      <c r="C224" s="328" t="s">
        <v>5</v>
      </c>
      <c r="D224" s="329"/>
      <c r="E224" s="181">
        <v>0</v>
      </c>
      <c r="F224" s="182"/>
      <c r="G224" s="183"/>
      <c r="M224" s="179" t="s">
        <v>5</v>
      </c>
      <c r="O224" s="170"/>
    </row>
    <row r="225" spans="1:104">
      <c r="A225" s="177"/>
      <c r="B225" s="180"/>
      <c r="C225" s="328" t="s">
        <v>281</v>
      </c>
      <c r="D225" s="329"/>
      <c r="E225" s="181">
        <v>3.36</v>
      </c>
      <c r="F225" s="182"/>
      <c r="G225" s="183"/>
      <c r="M225" s="179" t="s">
        <v>281</v>
      </c>
      <c r="O225" s="170"/>
    </row>
    <row r="226" spans="1:104">
      <c r="A226" s="177"/>
      <c r="B226" s="180"/>
      <c r="C226" s="328" t="s">
        <v>282</v>
      </c>
      <c r="D226" s="329"/>
      <c r="E226" s="181">
        <v>5.64</v>
      </c>
      <c r="F226" s="182"/>
      <c r="G226" s="183"/>
      <c r="M226" s="179" t="s">
        <v>282</v>
      </c>
      <c r="O226" s="170"/>
    </row>
    <row r="227" spans="1:104">
      <c r="A227" s="171">
        <v>47</v>
      </c>
      <c r="B227" s="172" t="s">
        <v>303</v>
      </c>
      <c r="C227" s="173" t="s">
        <v>304</v>
      </c>
      <c r="D227" s="174" t="s">
        <v>84</v>
      </c>
      <c r="E227" s="175">
        <v>880.88750000000005</v>
      </c>
      <c r="F227" s="175">
        <v>0</v>
      </c>
      <c r="G227" s="176">
        <f>E227*F227</f>
        <v>0</v>
      </c>
      <c r="O227" s="170">
        <v>2</v>
      </c>
      <c r="AA227" s="146">
        <v>1</v>
      </c>
      <c r="AB227" s="146">
        <v>1</v>
      </c>
      <c r="AC227" s="146">
        <v>1</v>
      </c>
      <c r="AZ227" s="146">
        <v>1</v>
      </c>
      <c r="BA227" s="146">
        <f>IF(AZ227=1,G227,0)</f>
        <v>0</v>
      </c>
      <c r="BB227" s="146">
        <f>IF(AZ227=2,G227,0)</f>
        <v>0</v>
      </c>
      <c r="BC227" s="146">
        <f>IF(AZ227=3,G227,0)</f>
        <v>0</v>
      </c>
      <c r="BD227" s="146">
        <f>IF(AZ227=4,G227,0)</f>
        <v>0</v>
      </c>
      <c r="BE227" s="146">
        <f>IF(AZ227=5,G227,0)</f>
        <v>0</v>
      </c>
      <c r="CA227" s="170">
        <v>1</v>
      </c>
      <c r="CB227" s="170">
        <v>1</v>
      </c>
      <c r="CZ227" s="146">
        <v>0</v>
      </c>
    </row>
    <row r="228" spans="1:104">
      <c r="A228" s="177"/>
      <c r="B228" s="180"/>
      <c r="C228" s="328" t="s">
        <v>241</v>
      </c>
      <c r="D228" s="329"/>
      <c r="E228" s="181">
        <v>383.30250000000001</v>
      </c>
      <c r="F228" s="182"/>
      <c r="G228" s="183"/>
      <c r="M228" s="179" t="s">
        <v>241</v>
      </c>
      <c r="O228" s="170"/>
    </row>
    <row r="229" spans="1:104">
      <c r="A229" s="177"/>
      <c r="B229" s="180"/>
      <c r="C229" s="328" t="s">
        <v>242</v>
      </c>
      <c r="D229" s="329"/>
      <c r="E229" s="181">
        <v>41.255000000000003</v>
      </c>
      <c r="F229" s="182"/>
      <c r="G229" s="183"/>
      <c r="M229" s="179" t="s">
        <v>242</v>
      </c>
      <c r="O229" s="170"/>
    </row>
    <row r="230" spans="1:104">
      <c r="A230" s="177"/>
      <c r="B230" s="180"/>
      <c r="C230" s="328" t="s">
        <v>243</v>
      </c>
      <c r="D230" s="329"/>
      <c r="E230" s="181">
        <v>154.97999999999999</v>
      </c>
      <c r="F230" s="182"/>
      <c r="G230" s="183"/>
      <c r="M230" s="179" t="s">
        <v>243</v>
      </c>
      <c r="O230" s="170"/>
    </row>
    <row r="231" spans="1:104">
      <c r="A231" s="177"/>
      <c r="B231" s="180"/>
      <c r="C231" s="328" t="s">
        <v>305</v>
      </c>
      <c r="D231" s="329"/>
      <c r="E231" s="181">
        <v>301.35000000000002</v>
      </c>
      <c r="F231" s="182"/>
      <c r="G231" s="183"/>
      <c r="M231" s="179" t="s">
        <v>305</v>
      </c>
      <c r="O231" s="170"/>
    </row>
    <row r="232" spans="1:104">
      <c r="A232" s="171">
        <v>48</v>
      </c>
      <c r="B232" s="172" t="s">
        <v>306</v>
      </c>
      <c r="C232" s="173" t="s">
        <v>307</v>
      </c>
      <c r="D232" s="174" t="s">
        <v>137</v>
      </c>
      <c r="E232" s="175">
        <v>153</v>
      </c>
      <c r="F232" s="175">
        <v>0</v>
      </c>
      <c r="G232" s="176">
        <f>E232*F232</f>
        <v>0</v>
      </c>
      <c r="O232" s="170">
        <v>2</v>
      </c>
      <c r="AA232" s="146">
        <v>3</v>
      </c>
      <c r="AB232" s="146">
        <v>1</v>
      </c>
      <c r="AC232" s="146">
        <v>553420164</v>
      </c>
      <c r="AZ232" s="146">
        <v>1</v>
      </c>
      <c r="BA232" s="146">
        <f>IF(AZ232=1,G232,0)</f>
        <v>0</v>
      </c>
      <c r="BB232" s="146">
        <f>IF(AZ232=2,G232,0)</f>
        <v>0</v>
      </c>
      <c r="BC232" s="146">
        <f>IF(AZ232=3,G232,0)</f>
        <v>0</v>
      </c>
      <c r="BD232" s="146">
        <f>IF(AZ232=4,G232,0)</f>
        <v>0</v>
      </c>
      <c r="BE232" s="146">
        <f>IF(AZ232=5,G232,0)</f>
        <v>0</v>
      </c>
      <c r="CA232" s="170">
        <v>3</v>
      </c>
      <c r="CB232" s="170">
        <v>1</v>
      </c>
      <c r="CZ232" s="146">
        <v>5.9999999999999995E-4</v>
      </c>
    </row>
    <row r="233" spans="1:104">
      <c r="A233" s="177"/>
      <c r="B233" s="180"/>
      <c r="C233" s="330" t="s">
        <v>86</v>
      </c>
      <c r="D233" s="329"/>
      <c r="E233" s="204">
        <v>0</v>
      </c>
      <c r="F233" s="182"/>
      <c r="G233" s="183"/>
      <c r="M233" s="179" t="s">
        <v>86</v>
      </c>
      <c r="O233" s="170"/>
    </row>
    <row r="234" spans="1:104">
      <c r="A234" s="177"/>
      <c r="B234" s="180"/>
      <c r="C234" s="330" t="s">
        <v>308</v>
      </c>
      <c r="D234" s="329"/>
      <c r="E234" s="204">
        <v>152.14500000000001</v>
      </c>
      <c r="F234" s="182"/>
      <c r="G234" s="183"/>
      <c r="M234" s="179" t="s">
        <v>308</v>
      </c>
      <c r="O234" s="170"/>
    </row>
    <row r="235" spans="1:104">
      <c r="A235" s="177"/>
      <c r="B235" s="180"/>
      <c r="C235" s="330" t="s">
        <v>88</v>
      </c>
      <c r="D235" s="329"/>
      <c r="E235" s="204">
        <v>152.14500000000001</v>
      </c>
      <c r="F235" s="182"/>
      <c r="G235" s="183"/>
      <c r="M235" s="179" t="s">
        <v>88</v>
      </c>
      <c r="O235" s="170"/>
    </row>
    <row r="236" spans="1:104">
      <c r="A236" s="177"/>
      <c r="B236" s="180"/>
      <c r="C236" s="328" t="s">
        <v>309</v>
      </c>
      <c r="D236" s="329"/>
      <c r="E236" s="181">
        <v>153</v>
      </c>
      <c r="F236" s="182"/>
      <c r="G236" s="183"/>
      <c r="M236" s="179">
        <v>153</v>
      </c>
      <c r="O236" s="170"/>
    </row>
    <row r="237" spans="1:104">
      <c r="A237" s="184"/>
      <c r="B237" s="185" t="s">
        <v>77</v>
      </c>
      <c r="C237" s="186" t="str">
        <f>CONCATENATE(B121," ",C121)</f>
        <v>62 Úpravy povrchů vnější</v>
      </c>
      <c r="D237" s="187"/>
      <c r="E237" s="188"/>
      <c r="F237" s="189"/>
      <c r="G237" s="190">
        <f>SUM(G121:G236)</f>
        <v>0</v>
      </c>
      <c r="O237" s="170">
        <v>4</v>
      </c>
      <c r="BA237" s="191">
        <f>SUM(BA121:BA236)</f>
        <v>0</v>
      </c>
      <c r="BB237" s="191">
        <f>SUM(BB121:BB236)</f>
        <v>0</v>
      </c>
      <c r="BC237" s="191">
        <f>SUM(BC121:BC236)</f>
        <v>0</v>
      </c>
      <c r="BD237" s="191">
        <f>SUM(BD121:BD236)</f>
        <v>0</v>
      </c>
      <c r="BE237" s="191">
        <f>SUM(BE121:BE236)</f>
        <v>0</v>
      </c>
    </row>
    <row r="238" spans="1:104">
      <c r="A238" s="163" t="s">
        <v>73</v>
      </c>
      <c r="B238" s="164" t="s">
        <v>310</v>
      </c>
      <c r="C238" s="165" t="s">
        <v>311</v>
      </c>
      <c r="D238" s="166"/>
      <c r="E238" s="167"/>
      <c r="F238" s="167"/>
      <c r="G238" s="168"/>
      <c r="H238" s="169"/>
      <c r="I238" s="169"/>
      <c r="O238" s="170">
        <v>1</v>
      </c>
    </row>
    <row r="239" spans="1:104" ht="22.5">
      <c r="A239" s="171">
        <v>49</v>
      </c>
      <c r="B239" s="172" t="s">
        <v>312</v>
      </c>
      <c r="C239" s="173" t="s">
        <v>313</v>
      </c>
      <c r="D239" s="174" t="s">
        <v>84</v>
      </c>
      <c r="E239" s="175">
        <v>501.13049999999998</v>
      </c>
      <c r="F239" s="175">
        <v>0</v>
      </c>
      <c r="G239" s="176">
        <f>E239*F239</f>
        <v>0</v>
      </c>
      <c r="O239" s="170">
        <v>2</v>
      </c>
      <c r="AA239" s="146">
        <v>1</v>
      </c>
      <c r="AB239" s="146">
        <v>1</v>
      </c>
      <c r="AC239" s="146">
        <v>1</v>
      </c>
      <c r="AZ239" s="146">
        <v>1</v>
      </c>
      <c r="BA239" s="146">
        <f>IF(AZ239=1,G239,0)</f>
        <v>0</v>
      </c>
      <c r="BB239" s="146">
        <f>IF(AZ239=2,G239,0)</f>
        <v>0</v>
      </c>
      <c r="BC239" s="146">
        <f>IF(AZ239=3,G239,0)</f>
        <v>0</v>
      </c>
      <c r="BD239" s="146">
        <f>IF(AZ239=4,G239,0)</f>
        <v>0</v>
      </c>
      <c r="BE239" s="146">
        <f>IF(AZ239=5,G239,0)</f>
        <v>0</v>
      </c>
      <c r="CA239" s="170">
        <v>1</v>
      </c>
      <c r="CB239" s="170">
        <v>1</v>
      </c>
      <c r="CZ239" s="146">
        <v>1.806E-2</v>
      </c>
    </row>
    <row r="240" spans="1:104">
      <c r="A240" s="177"/>
      <c r="B240" s="180"/>
      <c r="C240" s="328" t="s">
        <v>314</v>
      </c>
      <c r="D240" s="329"/>
      <c r="E240" s="181">
        <v>0</v>
      </c>
      <c r="F240" s="182"/>
      <c r="G240" s="183"/>
      <c r="M240" s="179" t="s">
        <v>314</v>
      </c>
      <c r="O240" s="170"/>
    </row>
    <row r="241" spans="1:104">
      <c r="A241" s="177"/>
      <c r="B241" s="180"/>
      <c r="C241" s="328" t="s">
        <v>315</v>
      </c>
      <c r="D241" s="329"/>
      <c r="E241" s="181">
        <v>259.08870000000002</v>
      </c>
      <c r="F241" s="182"/>
      <c r="G241" s="183"/>
      <c r="M241" s="179" t="s">
        <v>315</v>
      </c>
      <c r="O241" s="170"/>
    </row>
    <row r="242" spans="1:104">
      <c r="A242" s="177"/>
      <c r="B242" s="180"/>
      <c r="C242" s="328" t="s">
        <v>316</v>
      </c>
      <c r="D242" s="329"/>
      <c r="E242" s="181">
        <v>242.04179999999999</v>
      </c>
      <c r="F242" s="182"/>
      <c r="G242" s="183"/>
      <c r="M242" s="179" t="s">
        <v>316</v>
      </c>
      <c r="O242" s="170"/>
    </row>
    <row r="243" spans="1:104" ht="22.5">
      <c r="A243" s="171">
        <v>50</v>
      </c>
      <c r="B243" s="172" t="s">
        <v>317</v>
      </c>
      <c r="C243" s="173" t="s">
        <v>318</v>
      </c>
      <c r="D243" s="174" t="s">
        <v>84</v>
      </c>
      <c r="E243" s="175">
        <v>17.600000000000001</v>
      </c>
      <c r="F243" s="175">
        <v>0</v>
      </c>
      <c r="G243" s="176">
        <f>E243*F243</f>
        <v>0</v>
      </c>
      <c r="O243" s="170">
        <v>2</v>
      </c>
      <c r="AA243" s="146">
        <v>1</v>
      </c>
      <c r="AB243" s="146">
        <v>1</v>
      </c>
      <c r="AC243" s="146">
        <v>1</v>
      </c>
      <c r="AZ243" s="146">
        <v>1</v>
      </c>
      <c r="BA243" s="146">
        <f>IF(AZ243=1,G243,0)</f>
        <v>0</v>
      </c>
      <c r="BB243" s="146">
        <f>IF(AZ243=2,G243,0)</f>
        <v>0</v>
      </c>
      <c r="BC243" s="146">
        <f>IF(AZ243=3,G243,0)</f>
        <v>0</v>
      </c>
      <c r="BD243" s="146">
        <f>IF(AZ243=4,G243,0)</f>
        <v>0</v>
      </c>
      <c r="BE243" s="146">
        <f>IF(AZ243=5,G243,0)</f>
        <v>0</v>
      </c>
      <c r="CA243" s="170">
        <v>1</v>
      </c>
      <c r="CB243" s="170">
        <v>1</v>
      </c>
      <c r="CZ243" s="146">
        <v>0.20532</v>
      </c>
    </row>
    <row r="244" spans="1:104">
      <c r="A244" s="177"/>
      <c r="B244" s="180"/>
      <c r="C244" s="328" t="s">
        <v>319</v>
      </c>
      <c r="D244" s="329"/>
      <c r="E244" s="181">
        <v>17.600000000000001</v>
      </c>
      <c r="F244" s="182"/>
      <c r="G244" s="183"/>
      <c r="M244" s="179" t="s">
        <v>319</v>
      </c>
      <c r="O244" s="170"/>
    </row>
    <row r="245" spans="1:104">
      <c r="A245" s="184"/>
      <c r="B245" s="185" t="s">
        <v>77</v>
      </c>
      <c r="C245" s="186" t="str">
        <f>CONCATENATE(B238," ",C238)</f>
        <v>63 Podlahy a podlahové konstrukce</v>
      </c>
      <c r="D245" s="187"/>
      <c r="E245" s="188"/>
      <c r="F245" s="189"/>
      <c r="G245" s="190">
        <f>SUM(G238:G244)</f>
        <v>0</v>
      </c>
      <c r="O245" s="170">
        <v>4</v>
      </c>
      <c r="BA245" s="191">
        <f>SUM(BA238:BA244)</f>
        <v>0</v>
      </c>
      <c r="BB245" s="191">
        <f>SUM(BB238:BB244)</f>
        <v>0</v>
      </c>
      <c r="BC245" s="191">
        <f>SUM(BC238:BC244)</f>
        <v>0</v>
      </c>
      <c r="BD245" s="191">
        <f>SUM(BD238:BD244)</f>
        <v>0</v>
      </c>
      <c r="BE245" s="191">
        <f>SUM(BE238:BE244)</f>
        <v>0</v>
      </c>
    </row>
    <row r="246" spans="1:104">
      <c r="A246" s="163" t="s">
        <v>73</v>
      </c>
      <c r="B246" s="164" t="s">
        <v>320</v>
      </c>
      <c r="C246" s="165" t="s">
        <v>321</v>
      </c>
      <c r="D246" s="166"/>
      <c r="E246" s="167"/>
      <c r="F246" s="167"/>
      <c r="G246" s="168"/>
      <c r="H246" s="169"/>
      <c r="I246" s="169"/>
      <c r="O246" s="170">
        <v>1</v>
      </c>
    </row>
    <row r="247" spans="1:104">
      <c r="A247" s="171">
        <v>51</v>
      </c>
      <c r="B247" s="172" t="s">
        <v>322</v>
      </c>
      <c r="C247" s="173" t="s">
        <v>323</v>
      </c>
      <c r="D247" s="174" t="s">
        <v>137</v>
      </c>
      <c r="E247" s="175">
        <v>31.78</v>
      </c>
      <c r="F247" s="175">
        <v>0</v>
      </c>
      <c r="G247" s="176">
        <f>E247*F247</f>
        <v>0</v>
      </c>
      <c r="O247" s="170">
        <v>2</v>
      </c>
      <c r="AA247" s="146">
        <v>1</v>
      </c>
      <c r="AB247" s="146">
        <v>1</v>
      </c>
      <c r="AC247" s="146">
        <v>1</v>
      </c>
      <c r="AZ247" s="146">
        <v>1</v>
      </c>
      <c r="BA247" s="146">
        <f>IF(AZ247=1,G247,0)</f>
        <v>0</v>
      </c>
      <c r="BB247" s="146">
        <f>IF(AZ247=2,G247,0)</f>
        <v>0</v>
      </c>
      <c r="BC247" s="146">
        <f>IF(AZ247=3,G247,0)</f>
        <v>0</v>
      </c>
      <c r="BD247" s="146">
        <f>IF(AZ247=4,G247,0)</f>
        <v>0</v>
      </c>
      <c r="BE247" s="146">
        <f>IF(AZ247=5,G247,0)</f>
        <v>0</v>
      </c>
      <c r="CA247" s="170">
        <v>1</v>
      </c>
      <c r="CB247" s="170">
        <v>1</v>
      </c>
      <c r="CZ247" s="146">
        <v>8.5449999999999998E-2</v>
      </c>
    </row>
    <row r="248" spans="1:104">
      <c r="A248" s="177"/>
      <c r="B248" s="180"/>
      <c r="C248" s="328" t="s">
        <v>324</v>
      </c>
      <c r="D248" s="329"/>
      <c r="E248" s="181">
        <v>7.7</v>
      </c>
      <c r="F248" s="182"/>
      <c r="G248" s="183"/>
      <c r="M248" s="179" t="s">
        <v>324</v>
      </c>
      <c r="O248" s="170"/>
    </row>
    <row r="249" spans="1:104">
      <c r="A249" s="177"/>
      <c r="B249" s="180"/>
      <c r="C249" s="328" t="s">
        <v>325</v>
      </c>
      <c r="D249" s="329"/>
      <c r="E249" s="181">
        <v>21.2</v>
      </c>
      <c r="F249" s="182"/>
      <c r="G249" s="183"/>
      <c r="M249" s="179" t="s">
        <v>325</v>
      </c>
      <c r="O249" s="170"/>
    </row>
    <row r="250" spans="1:104">
      <c r="A250" s="177"/>
      <c r="B250" s="180"/>
      <c r="C250" s="328" t="s">
        <v>326</v>
      </c>
      <c r="D250" s="329"/>
      <c r="E250" s="181">
        <v>2.88</v>
      </c>
      <c r="F250" s="182"/>
      <c r="G250" s="183"/>
      <c r="M250" s="179" t="s">
        <v>326</v>
      </c>
      <c r="O250" s="170"/>
    </row>
    <row r="251" spans="1:104">
      <c r="A251" s="171">
        <v>52</v>
      </c>
      <c r="B251" s="172" t="s">
        <v>327</v>
      </c>
      <c r="C251" s="173" t="s">
        <v>328</v>
      </c>
      <c r="D251" s="174" t="s">
        <v>329</v>
      </c>
      <c r="E251" s="175">
        <v>70</v>
      </c>
      <c r="F251" s="175">
        <v>0</v>
      </c>
      <c r="G251" s="176">
        <f>E251*F251</f>
        <v>0</v>
      </c>
      <c r="O251" s="170">
        <v>2</v>
      </c>
      <c r="AA251" s="146">
        <v>3</v>
      </c>
      <c r="AB251" s="146">
        <v>1</v>
      </c>
      <c r="AC251" s="146">
        <v>59217337</v>
      </c>
      <c r="AZ251" s="146">
        <v>1</v>
      </c>
      <c r="BA251" s="146">
        <f>IF(AZ251=1,G251,0)</f>
        <v>0</v>
      </c>
      <c r="BB251" s="146">
        <f>IF(AZ251=2,G251,0)</f>
        <v>0</v>
      </c>
      <c r="BC251" s="146">
        <f>IF(AZ251=3,G251,0)</f>
        <v>0</v>
      </c>
      <c r="BD251" s="146">
        <f>IF(AZ251=4,G251,0)</f>
        <v>0</v>
      </c>
      <c r="BE251" s="146">
        <f>IF(AZ251=5,G251,0)</f>
        <v>0</v>
      </c>
      <c r="CA251" s="170">
        <v>3</v>
      </c>
      <c r="CB251" s="170">
        <v>1</v>
      </c>
      <c r="CZ251" s="146">
        <v>1.4E-2</v>
      </c>
    </row>
    <row r="252" spans="1:104">
      <c r="A252" s="177"/>
      <c r="B252" s="180"/>
      <c r="C252" s="330" t="s">
        <v>86</v>
      </c>
      <c r="D252" s="329"/>
      <c r="E252" s="204">
        <v>0</v>
      </c>
      <c r="F252" s="182"/>
      <c r="G252" s="183"/>
      <c r="M252" s="179" t="s">
        <v>86</v>
      </c>
      <c r="O252" s="170"/>
    </row>
    <row r="253" spans="1:104">
      <c r="A253" s="177"/>
      <c r="B253" s="180"/>
      <c r="C253" s="330" t="s">
        <v>330</v>
      </c>
      <c r="D253" s="329"/>
      <c r="E253" s="204">
        <v>63.6</v>
      </c>
      <c r="F253" s="182"/>
      <c r="G253" s="183"/>
      <c r="M253" s="179" t="s">
        <v>330</v>
      </c>
      <c r="O253" s="170"/>
    </row>
    <row r="254" spans="1:104">
      <c r="A254" s="177"/>
      <c r="B254" s="180"/>
      <c r="C254" s="330" t="s">
        <v>88</v>
      </c>
      <c r="D254" s="329"/>
      <c r="E254" s="204">
        <v>63.6</v>
      </c>
      <c r="F254" s="182"/>
      <c r="G254" s="183"/>
      <c r="M254" s="179" t="s">
        <v>88</v>
      </c>
      <c r="O254" s="170"/>
    </row>
    <row r="255" spans="1:104">
      <c r="A255" s="177"/>
      <c r="B255" s="180"/>
      <c r="C255" s="328" t="s">
        <v>331</v>
      </c>
      <c r="D255" s="329"/>
      <c r="E255" s="181">
        <v>70</v>
      </c>
      <c r="F255" s="182"/>
      <c r="G255" s="183"/>
      <c r="M255" s="179">
        <v>70</v>
      </c>
      <c r="O255" s="170"/>
    </row>
    <row r="256" spans="1:104">
      <c r="A256" s="184"/>
      <c r="B256" s="185" t="s">
        <v>77</v>
      </c>
      <c r="C256" s="186" t="str">
        <f>CONCATENATE(B246," ",C246)</f>
        <v>91 Doplňující práce na komunikaci</v>
      </c>
      <c r="D256" s="187"/>
      <c r="E256" s="188"/>
      <c r="F256" s="189"/>
      <c r="G256" s="190">
        <f>SUM(G246:G255)</f>
        <v>0</v>
      </c>
      <c r="O256" s="170">
        <v>4</v>
      </c>
      <c r="BA256" s="191">
        <f>SUM(BA246:BA255)</f>
        <v>0</v>
      </c>
      <c r="BB256" s="191">
        <f>SUM(BB246:BB255)</f>
        <v>0</v>
      </c>
      <c r="BC256" s="191">
        <f>SUM(BC246:BC255)</f>
        <v>0</v>
      </c>
      <c r="BD256" s="191">
        <f>SUM(BD246:BD255)</f>
        <v>0</v>
      </c>
      <c r="BE256" s="191">
        <f>SUM(BE246:BE255)</f>
        <v>0</v>
      </c>
    </row>
    <row r="257" spans="1:104">
      <c r="A257" s="163" t="s">
        <v>73</v>
      </c>
      <c r="B257" s="164" t="s">
        <v>332</v>
      </c>
      <c r="C257" s="165" t="s">
        <v>333</v>
      </c>
      <c r="D257" s="166"/>
      <c r="E257" s="167"/>
      <c r="F257" s="167"/>
      <c r="G257" s="168"/>
      <c r="H257" s="169"/>
      <c r="I257" s="169"/>
      <c r="O257" s="170">
        <v>1</v>
      </c>
    </row>
    <row r="258" spans="1:104" ht="22.5">
      <c r="A258" s="171">
        <v>53</v>
      </c>
      <c r="B258" s="172" t="s">
        <v>334</v>
      </c>
      <c r="C258" s="173" t="s">
        <v>335</v>
      </c>
      <c r="D258" s="174" t="s">
        <v>84</v>
      </c>
      <c r="E258" s="175">
        <v>939.6875</v>
      </c>
      <c r="F258" s="175">
        <v>0</v>
      </c>
      <c r="G258" s="176">
        <f>E258*F258</f>
        <v>0</v>
      </c>
      <c r="O258" s="170">
        <v>2</v>
      </c>
      <c r="AA258" s="146">
        <v>1</v>
      </c>
      <c r="AB258" s="146">
        <v>1</v>
      </c>
      <c r="AC258" s="146">
        <v>1</v>
      </c>
      <c r="AZ258" s="146">
        <v>1</v>
      </c>
      <c r="BA258" s="146">
        <f>IF(AZ258=1,G258,0)</f>
        <v>0</v>
      </c>
      <c r="BB258" s="146">
        <f>IF(AZ258=2,G258,0)</f>
        <v>0</v>
      </c>
      <c r="BC258" s="146">
        <f>IF(AZ258=3,G258,0)</f>
        <v>0</v>
      </c>
      <c r="BD258" s="146">
        <f>IF(AZ258=4,G258,0)</f>
        <v>0</v>
      </c>
      <c r="BE258" s="146">
        <f>IF(AZ258=5,G258,0)</f>
        <v>0</v>
      </c>
      <c r="CA258" s="170">
        <v>1</v>
      </c>
      <c r="CB258" s="170">
        <v>1</v>
      </c>
      <c r="CZ258" s="146">
        <v>0</v>
      </c>
    </row>
    <row r="259" spans="1:104">
      <c r="A259" s="177"/>
      <c r="B259" s="180"/>
      <c r="C259" s="328" t="s">
        <v>336</v>
      </c>
      <c r="D259" s="329"/>
      <c r="E259" s="181">
        <v>412.70249999999999</v>
      </c>
      <c r="F259" s="182"/>
      <c r="G259" s="183"/>
      <c r="M259" s="179" t="s">
        <v>336</v>
      </c>
      <c r="O259" s="170"/>
    </row>
    <row r="260" spans="1:104">
      <c r="A260" s="177"/>
      <c r="B260" s="180"/>
      <c r="C260" s="328" t="s">
        <v>242</v>
      </c>
      <c r="D260" s="329"/>
      <c r="E260" s="181">
        <v>41.255000000000003</v>
      </c>
      <c r="F260" s="182"/>
      <c r="G260" s="183"/>
      <c r="M260" s="179" t="s">
        <v>242</v>
      </c>
      <c r="O260" s="170"/>
    </row>
    <row r="261" spans="1:104">
      <c r="A261" s="177"/>
      <c r="B261" s="180"/>
      <c r="C261" s="328" t="s">
        <v>243</v>
      </c>
      <c r="D261" s="329"/>
      <c r="E261" s="181">
        <v>154.97999999999999</v>
      </c>
      <c r="F261" s="182"/>
      <c r="G261" s="183"/>
      <c r="M261" s="179" t="s">
        <v>243</v>
      </c>
      <c r="O261" s="170"/>
    </row>
    <row r="262" spans="1:104">
      <c r="A262" s="177"/>
      <c r="B262" s="180"/>
      <c r="C262" s="328" t="s">
        <v>337</v>
      </c>
      <c r="D262" s="329"/>
      <c r="E262" s="181">
        <v>330.75</v>
      </c>
      <c r="F262" s="182"/>
      <c r="G262" s="183"/>
      <c r="M262" s="179" t="s">
        <v>337</v>
      </c>
      <c r="O262" s="170"/>
    </row>
    <row r="263" spans="1:104">
      <c r="A263" s="171">
        <v>54</v>
      </c>
      <c r="B263" s="172" t="s">
        <v>338</v>
      </c>
      <c r="C263" s="173" t="s">
        <v>339</v>
      </c>
      <c r="D263" s="174" t="s">
        <v>84</v>
      </c>
      <c r="E263" s="175">
        <v>1879.375</v>
      </c>
      <c r="F263" s="175">
        <v>0</v>
      </c>
      <c r="G263" s="176">
        <f>E263*F263</f>
        <v>0</v>
      </c>
      <c r="O263" s="170">
        <v>2</v>
      </c>
      <c r="AA263" s="146">
        <v>1</v>
      </c>
      <c r="AB263" s="146">
        <v>1</v>
      </c>
      <c r="AC263" s="146">
        <v>1</v>
      </c>
      <c r="AZ263" s="146">
        <v>1</v>
      </c>
      <c r="BA263" s="146">
        <f>IF(AZ263=1,G263,0)</f>
        <v>0</v>
      </c>
      <c r="BB263" s="146">
        <f>IF(AZ263=2,G263,0)</f>
        <v>0</v>
      </c>
      <c r="BC263" s="146">
        <f>IF(AZ263=3,G263,0)</f>
        <v>0</v>
      </c>
      <c r="BD263" s="146">
        <f>IF(AZ263=4,G263,0)</f>
        <v>0</v>
      </c>
      <c r="BE263" s="146">
        <f>IF(AZ263=5,G263,0)</f>
        <v>0</v>
      </c>
      <c r="CA263" s="170">
        <v>1</v>
      </c>
      <c r="CB263" s="170">
        <v>1</v>
      </c>
      <c r="CZ263" s="146">
        <v>0</v>
      </c>
    </row>
    <row r="264" spans="1:104">
      <c r="A264" s="177"/>
      <c r="B264" s="180"/>
      <c r="C264" s="330" t="s">
        <v>86</v>
      </c>
      <c r="D264" s="329"/>
      <c r="E264" s="204">
        <v>0</v>
      </c>
      <c r="F264" s="182"/>
      <c r="G264" s="183"/>
      <c r="M264" s="179" t="s">
        <v>86</v>
      </c>
      <c r="O264" s="170"/>
    </row>
    <row r="265" spans="1:104">
      <c r="A265" s="177"/>
      <c r="B265" s="180"/>
      <c r="C265" s="330" t="s">
        <v>340</v>
      </c>
      <c r="D265" s="329"/>
      <c r="E265" s="204">
        <v>412.70249999999999</v>
      </c>
      <c r="F265" s="182"/>
      <c r="G265" s="183"/>
      <c r="M265" s="179" t="s">
        <v>340</v>
      </c>
      <c r="O265" s="170"/>
    </row>
    <row r="266" spans="1:104">
      <c r="A266" s="177"/>
      <c r="B266" s="180"/>
      <c r="C266" s="330" t="s">
        <v>242</v>
      </c>
      <c r="D266" s="329"/>
      <c r="E266" s="204">
        <v>41.255000000000003</v>
      </c>
      <c r="F266" s="182"/>
      <c r="G266" s="183"/>
      <c r="M266" s="179" t="s">
        <v>242</v>
      </c>
      <c r="O266" s="170"/>
    </row>
    <row r="267" spans="1:104">
      <c r="A267" s="177"/>
      <c r="B267" s="180"/>
      <c r="C267" s="330" t="s">
        <v>243</v>
      </c>
      <c r="D267" s="329"/>
      <c r="E267" s="204">
        <v>154.97999999999999</v>
      </c>
      <c r="F267" s="182"/>
      <c r="G267" s="183"/>
      <c r="M267" s="179" t="s">
        <v>243</v>
      </c>
      <c r="O267" s="170"/>
    </row>
    <row r="268" spans="1:104">
      <c r="A268" s="177"/>
      <c r="B268" s="180"/>
      <c r="C268" s="330" t="s">
        <v>337</v>
      </c>
      <c r="D268" s="329"/>
      <c r="E268" s="204">
        <v>330.75</v>
      </c>
      <c r="F268" s="182"/>
      <c r="G268" s="183"/>
      <c r="M268" s="179" t="s">
        <v>337</v>
      </c>
      <c r="O268" s="170"/>
    </row>
    <row r="269" spans="1:104">
      <c r="A269" s="177"/>
      <c r="B269" s="180"/>
      <c r="C269" s="330" t="s">
        <v>341</v>
      </c>
      <c r="D269" s="329"/>
      <c r="E269" s="204">
        <v>0</v>
      </c>
      <c r="F269" s="182"/>
      <c r="G269" s="183"/>
      <c r="M269" s="179">
        <v>0</v>
      </c>
      <c r="O269" s="170"/>
    </row>
    <row r="270" spans="1:104">
      <c r="A270" s="177"/>
      <c r="B270" s="180"/>
      <c r="C270" s="330" t="s">
        <v>88</v>
      </c>
      <c r="D270" s="329"/>
      <c r="E270" s="204">
        <v>939.6875</v>
      </c>
      <c r="F270" s="182"/>
      <c r="G270" s="183"/>
      <c r="M270" s="179" t="s">
        <v>88</v>
      </c>
      <c r="O270" s="170"/>
    </row>
    <row r="271" spans="1:104">
      <c r="A271" s="177"/>
      <c r="B271" s="180"/>
      <c r="C271" s="328" t="s">
        <v>342</v>
      </c>
      <c r="D271" s="329"/>
      <c r="E271" s="181">
        <v>1879.375</v>
      </c>
      <c r="F271" s="182"/>
      <c r="G271" s="183"/>
      <c r="M271" s="179" t="s">
        <v>342</v>
      </c>
      <c r="O271" s="170"/>
    </row>
    <row r="272" spans="1:104" ht="22.5">
      <c r="A272" s="171">
        <v>55</v>
      </c>
      <c r="B272" s="172" t="s">
        <v>343</v>
      </c>
      <c r="C272" s="173" t="s">
        <v>344</v>
      </c>
      <c r="D272" s="174" t="s">
        <v>84</v>
      </c>
      <c r="E272" s="175">
        <v>939.6875</v>
      </c>
      <c r="F272" s="175">
        <v>0</v>
      </c>
      <c r="G272" s="176">
        <f>E272*F272</f>
        <v>0</v>
      </c>
      <c r="O272" s="170">
        <v>2</v>
      </c>
      <c r="AA272" s="146">
        <v>1</v>
      </c>
      <c r="AB272" s="146">
        <v>1</v>
      </c>
      <c r="AC272" s="146">
        <v>1</v>
      </c>
      <c r="AZ272" s="146">
        <v>1</v>
      </c>
      <c r="BA272" s="146">
        <f>IF(AZ272=1,G272,0)</f>
        <v>0</v>
      </c>
      <c r="BB272" s="146">
        <f>IF(AZ272=2,G272,0)</f>
        <v>0</v>
      </c>
      <c r="BC272" s="146">
        <f>IF(AZ272=3,G272,0)</f>
        <v>0</v>
      </c>
      <c r="BD272" s="146">
        <f>IF(AZ272=4,G272,0)</f>
        <v>0</v>
      </c>
      <c r="BE272" s="146">
        <f>IF(AZ272=5,G272,0)</f>
        <v>0</v>
      </c>
      <c r="CA272" s="170">
        <v>1</v>
      </c>
      <c r="CB272" s="170">
        <v>1</v>
      </c>
      <c r="CZ272" s="146">
        <v>0</v>
      </c>
    </row>
    <row r="273" spans="1:104">
      <c r="A273" s="171">
        <v>56</v>
      </c>
      <c r="B273" s="172" t="s">
        <v>345</v>
      </c>
      <c r="C273" s="173" t="s">
        <v>346</v>
      </c>
      <c r="D273" s="174" t="s">
        <v>84</v>
      </c>
      <c r="E273" s="175">
        <v>100</v>
      </c>
      <c r="F273" s="175">
        <v>0</v>
      </c>
      <c r="G273" s="176">
        <f>E273*F273</f>
        <v>0</v>
      </c>
      <c r="O273" s="170">
        <v>2</v>
      </c>
      <c r="AA273" s="146">
        <v>1</v>
      </c>
      <c r="AB273" s="146">
        <v>1</v>
      </c>
      <c r="AC273" s="146">
        <v>1</v>
      </c>
      <c r="AZ273" s="146">
        <v>1</v>
      </c>
      <c r="BA273" s="146">
        <f>IF(AZ273=1,G273,0)</f>
        <v>0</v>
      </c>
      <c r="BB273" s="146">
        <f>IF(AZ273=2,G273,0)</f>
        <v>0</v>
      </c>
      <c r="BC273" s="146">
        <f>IF(AZ273=3,G273,0)</f>
        <v>0</v>
      </c>
      <c r="BD273" s="146">
        <f>IF(AZ273=4,G273,0)</f>
        <v>0</v>
      </c>
      <c r="BE273" s="146">
        <f>IF(AZ273=5,G273,0)</f>
        <v>0</v>
      </c>
      <c r="CA273" s="170">
        <v>1</v>
      </c>
      <c r="CB273" s="170">
        <v>1</v>
      </c>
      <c r="CZ273" s="146">
        <v>1.2099999999999999E-3</v>
      </c>
    </row>
    <row r="274" spans="1:104">
      <c r="A274" s="184"/>
      <c r="B274" s="185" t="s">
        <v>77</v>
      </c>
      <c r="C274" s="186" t="str">
        <f>CONCATENATE(B257," ",C257)</f>
        <v>94 Lešení a stavební výtahy</v>
      </c>
      <c r="D274" s="187"/>
      <c r="E274" s="188"/>
      <c r="F274" s="189"/>
      <c r="G274" s="190">
        <f>SUM(G257:G273)</f>
        <v>0</v>
      </c>
      <c r="O274" s="170">
        <v>4</v>
      </c>
      <c r="BA274" s="191">
        <f>SUM(BA257:BA273)</f>
        <v>0</v>
      </c>
      <c r="BB274" s="191">
        <f>SUM(BB257:BB273)</f>
        <v>0</v>
      </c>
      <c r="BC274" s="191">
        <f>SUM(BC257:BC273)</f>
        <v>0</v>
      </c>
      <c r="BD274" s="191">
        <f>SUM(BD257:BD273)</f>
        <v>0</v>
      </c>
      <c r="BE274" s="191">
        <f>SUM(BE257:BE273)</f>
        <v>0</v>
      </c>
    </row>
    <row r="275" spans="1:104">
      <c r="A275" s="163" t="s">
        <v>73</v>
      </c>
      <c r="B275" s="164" t="s">
        <v>347</v>
      </c>
      <c r="C275" s="165" t="s">
        <v>348</v>
      </c>
      <c r="D275" s="166"/>
      <c r="E275" s="167"/>
      <c r="F275" s="167"/>
      <c r="G275" s="168"/>
      <c r="H275" s="169"/>
      <c r="I275" s="169"/>
      <c r="O275" s="170">
        <v>1</v>
      </c>
    </row>
    <row r="276" spans="1:104">
      <c r="A276" s="171">
        <v>57</v>
      </c>
      <c r="B276" s="172" t="s">
        <v>349</v>
      </c>
      <c r="C276" s="173" t="s">
        <v>350</v>
      </c>
      <c r="D276" s="174" t="s">
        <v>84</v>
      </c>
      <c r="E276" s="175">
        <v>203.93180000000001</v>
      </c>
      <c r="F276" s="175">
        <v>0</v>
      </c>
      <c r="G276" s="176">
        <f>E276*F276</f>
        <v>0</v>
      </c>
      <c r="O276" s="170">
        <v>2</v>
      </c>
      <c r="AA276" s="146">
        <v>1</v>
      </c>
      <c r="AB276" s="146">
        <v>1</v>
      </c>
      <c r="AC276" s="146">
        <v>1</v>
      </c>
      <c r="AZ276" s="146">
        <v>1</v>
      </c>
      <c r="BA276" s="146">
        <f>IF(AZ276=1,G276,0)</f>
        <v>0</v>
      </c>
      <c r="BB276" s="146">
        <f>IF(AZ276=2,G276,0)</f>
        <v>0</v>
      </c>
      <c r="BC276" s="146">
        <f>IF(AZ276=3,G276,0)</f>
        <v>0</v>
      </c>
      <c r="BD276" s="146">
        <f>IF(AZ276=4,G276,0)</f>
        <v>0</v>
      </c>
      <c r="BE276" s="146">
        <f>IF(AZ276=5,G276,0)</f>
        <v>0</v>
      </c>
      <c r="CA276" s="170">
        <v>1</v>
      </c>
      <c r="CB276" s="170">
        <v>1</v>
      </c>
      <c r="CZ276" s="146">
        <v>3.0000000000000001E-5</v>
      </c>
    </row>
    <row r="277" spans="1:104">
      <c r="A277" s="177"/>
      <c r="B277" s="180"/>
      <c r="C277" s="328" t="s">
        <v>211</v>
      </c>
      <c r="D277" s="329"/>
      <c r="E277" s="181">
        <v>101.64</v>
      </c>
      <c r="F277" s="182"/>
      <c r="G277" s="183"/>
      <c r="M277" s="179" t="s">
        <v>211</v>
      </c>
      <c r="O277" s="170"/>
    </row>
    <row r="278" spans="1:104">
      <c r="A278" s="177"/>
      <c r="B278" s="180"/>
      <c r="C278" s="328" t="s">
        <v>212</v>
      </c>
      <c r="D278" s="329"/>
      <c r="E278" s="181">
        <v>12.6</v>
      </c>
      <c r="F278" s="182"/>
      <c r="G278" s="183"/>
      <c r="M278" s="179" t="s">
        <v>212</v>
      </c>
      <c r="O278" s="170"/>
    </row>
    <row r="279" spans="1:104">
      <c r="A279" s="177"/>
      <c r="B279" s="180"/>
      <c r="C279" s="328" t="s">
        <v>213</v>
      </c>
      <c r="D279" s="329"/>
      <c r="E279" s="181">
        <v>14.0875</v>
      </c>
      <c r="F279" s="182"/>
      <c r="G279" s="183"/>
      <c r="M279" s="179" t="s">
        <v>213</v>
      </c>
      <c r="O279" s="170"/>
    </row>
    <row r="280" spans="1:104">
      <c r="A280" s="177"/>
      <c r="B280" s="180"/>
      <c r="C280" s="328" t="s">
        <v>214</v>
      </c>
      <c r="D280" s="329"/>
      <c r="E280" s="181">
        <v>2.16</v>
      </c>
      <c r="F280" s="182"/>
      <c r="G280" s="183"/>
      <c r="M280" s="179" t="s">
        <v>214</v>
      </c>
      <c r="O280" s="170"/>
    </row>
    <row r="281" spans="1:104">
      <c r="A281" s="177"/>
      <c r="B281" s="180"/>
      <c r="C281" s="328" t="s">
        <v>215</v>
      </c>
      <c r="D281" s="329"/>
      <c r="E281" s="181">
        <v>1.8643000000000001</v>
      </c>
      <c r="F281" s="182"/>
      <c r="G281" s="183"/>
      <c r="M281" s="179" t="s">
        <v>215</v>
      </c>
      <c r="O281" s="170"/>
    </row>
    <row r="282" spans="1:104">
      <c r="A282" s="177"/>
      <c r="B282" s="180"/>
      <c r="C282" s="328" t="s">
        <v>216</v>
      </c>
      <c r="D282" s="329"/>
      <c r="E282" s="181">
        <v>7.56</v>
      </c>
      <c r="F282" s="182"/>
      <c r="G282" s="183"/>
      <c r="M282" s="179" t="s">
        <v>216</v>
      </c>
      <c r="O282" s="170"/>
    </row>
    <row r="283" spans="1:104">
      <c r="A283" s="177"/>
      <c r="B283" s="180"/>
      <c r="C283" s="328" t="s">
        <v>217</v>
      </c>
      <c r="D283" s="329"/>
      <c r="E283" s="181">
        <v>5.0750000000000002</v>
      </c>
      <c r="F283" s="182"/>
      <c r="G283" s="183"/>
      <c r="M283" s="179" t="s">
        <v>217</v>
      </c>
      <c r="O283" s="170"/>
    </row>
    <row r="284" spans="1:104">
      <c r="A284" s="177"/>
      <c r="B284" s="180"/>
      <c r="C284" s="328" t="s">
        <v>218</v>
      </c>
      <c r="D284" s="329"/>
      <c r="E284" s="181">
        <v>1.4875</v>
      </c>
      <c r="F284" s="182"/>
      <c r="G284" s="183"/>
      <c r="M284" s="179" t="s">
        <v>218</v>
      </c>
      <c r="O284" s="170"/>
    </row>
    <row r="285" spans="1:104">
      <c r="A285" s="177"/>
      <c r="B285" s="180"/>
      <c r="C285" s="328" t="s">
        <v>219</v>
      </c>
      <c r="D285" s="329"/>
      <c r="E285" s="181">
        <v>7.9950000000000001</v>
      </c>
      <c r="F285" s="182"/>
      <c r="G285" s="183"/>
      <c r="M285" s="179" t="s">
        <v>219</v>
      </c>
      <c r="O285" s="170"/>
    </row>
    <row r="286" spans="1:104">
      <c r="A286" s="177"/>
      <c r="B286" s="180"/>
      <c r="C286" s="328" t="s">
        <v>220</v>
      </c>
      <c r="D286" s="329"/>
      <c r="E286" s="181">
        <v>1.845</v>
      </c>
      <c r="F286" s="182"/>
      <c r="G286" s="183"/>
      <c r="M286" s="179" t="s">
        <v>220</v>
      </c>
      <c r="O286" s="170"/>
    </row>
    <row r="287" spans="1:104">
      <c r="A287" s="177"/>
      <c r="B287" s="180"/>
      <c r="C287" s="328" t="s">
        <v>221</v>
      </c>
      <c r="D287" s="329"/>
      <c r="E287" s="181">
        <v>41.58</v>
      </c>
      <c r="F287" s="182"/>
      <c r="G287" s="183"/>
      <c r="M287" s="179" t="s">
        <v>221</v>
      </c>
      <c r="O287" s="170"/>
    </row>
    <row r="288" spans="1:104">
      <c r="A288" s="177"/>
      <c r="B288" s="180"/>
      <c r="C288" s="328" t="s">
        <v>222</v>
      </c>
      <c r="D288" s="329"/>
      <c r="E288" s="181">
        <v>6.0374999999999996</v>
      </c>
      <c r="F288" s="182"/>
      <c r="G288" s="183"/>
      <c r="M288" s="179" t="s">
        <v>222</v>
      </c>
      <c r="O288" s="170"/>
    </row>
    <row r="289" spans="1:104">
      <c r="A289" s="171">
        <v>58</v>
      </c>
      <c r="B289" s="172" t="s">
        <v>351</v>
      </c>
      <c r="C289" s="173" t="s">
        <v>352</v>
      </c>
      <c r="D289" s="174" t="s">
        <v>84</v>
      </c>
      <c r="E289" s="175">
        <v>501.13049999999998</v>
      </c>
      <c r="F289" s="175">
        <v>0</v>
      </c>
      <c r="G289" s="176">
        <f>E289*F289</f>
        <v>0</v>
      </c>
      <c r="O289" s="170">
        <v>2</v>
      </c>
      <c r="AA289" s="146">
        <v>1</v>
      </c>
      <c r="AB289" s="146">
        <v>1</v>
      </c>
      <c r="AC289" s="146">
        <v>1</v>
      </c>
      <c r="AZ289" s="146">
        <v>1</v>
      </c>
      <c r="BA289" s="146">
        <f>IF(AZ289=1,G289,0)</f>
        <v>0</v>
      </c>
      <c r="BB289" s="146">
        <f>IF(AZ289=2,G289,0)</f>
        <v>0</v>
      </c>
      <c r="BC289" s="146">
        <f>IF(AZ289=3,G289,0)</f>
        <v>0</v>
      </c>
      <c r="BD289" s="146">
        <f>IF(AZ289=4,G289,0)</f>
        <v>0</v>
      </c>
      <c r="BE289" s="146">
        <f>IF(AZ289=5,G289,0)</f>
        <v>0</v>
      </c>
      <c r="CA289" s="170">
        <v>1</v>
      </c>
      <c r="CB289" s="170">
        <v>1</v>
      </c>
      <c r="CZ289" s="146">
        <v>0</v>
      </c>
    </row>
    <row r="290" spans="1:104">
      <c r="A290" s="177"/>
      <c r="B290" s="180"/>
      <c r="C290" s="328" t="s">
        <v>314</v>
      </c>
      <c r="D290" s="329"/>
      <c r="E290" s="181">
        <v>0</v>
      </c>
      <c r="F290" s="182"/>
      <c r="G290" s="183"/>
      <c r="M290" s="179" t="s">
        <v>314</v>
      </c>
      <c r="O290" s="170"/>
    </row>
    <row r="291" spans="1:104">
      <c r="A291" s="177"/>
      <c r="B291" s="180"/>
      <c r="C291" s="328" t="s">
        <v>315</v>
      </c>
      <c r="D291" s="329"/>
      <c r="E291" s="181">
        <v>259.08870000000002</v>
      </c>
      <c r="F291" s="182"/>
      <c r="G291" s="183"/>
      <c r="M291" s="179" t="s">
        <v>315</v>
      </c>
      <c r="O291" s="170"/>
    </row>
    <row r="292" spans="1:104">
      <c r="A292" s="177"/>
      <c r="B292" s="180"/>
      <c r="C292" s="328" t="s">
        <v>316</v>
      </c>
      <c r="D292" s="329"/>
      <c r="E292" s="181">
        <v>242.04179999999999</v>
      </c>
      <c r="F292" s="182"/>
      <c r="G292" s="183"/>
      <c r="M292" s="179" t="s">
        <v>316</v>
      </c>
      <c r="O292" s="170"/>
    </row>
    <row r="293" spans="1:104">
      <c r="A293" s="184"/>
      <c r="B293" s="185" t="s">
        <v>77</v>
      </c>
      <c r="C293" s="186" t="str">
        <f>CONCATENATE(B275," ",C275)</f>
        <v>95 Dokončovací konstrukce na pozemních stavbách</v>
      </c>
      <c r="D293" s="187"/>
      <c r="E293" s="188"/>
      <c r="F293" s="189"/>
      <c r="G293" s="190">
        <f>SUM(G275:G292)</f>
        <v>0</v>
      </c>
      <c r="O293" s="170">
        <v>4</v>
      </c>
      <c r="BA293" s="191">
        <f>SUM(BA275:BA292)</f>
        <v>0</v>
      </c>
      <c r="BB293" s="191">
        <f>SUM(BB275:BB292)</f>
        <v>0</v>
      </c>
      <c r="BC293" s="191">
        <f>SUM(BC275:BC292)</f>
        <v>0</v>
      </c>
      <c r="BD293" s="191">
        <f>SUM(BD275:BD292)</f>
        <v>0</v>
      </c>
      <c r="BE293" s="191">
        <f>SUM(BE275:BE292)</f>
        <v>0</v>
      </c>
    </row>
    <row r="294" spans="1:104">
      <c r="A294" s="163" t="s">
        <v>73</v>
      </c>
      <c r="B294" s="164" t="s">
        <v>353</v>
      </c>
      <c r="C294" s="165" t="s">
        <v>354</v>
      </c>
      <c r="D294" s="166"/>
      <c r="E294" s="167"/>
      <c r="F294" s="167"/>
      <c r="G294" s="168"/>
      <c r="H294" s="169"/>
      <c r="I294" s="169"/>
      <c r="O294" s="170">
        <v>1</v>
      </c>
    </row>
    <row r="295" spans="1:104">
      <c r="A295" s="171">
        <v>59</v>
      </c>
      <c r="B295" s="172" t="s">
        <v>355</v>
      </c>
      <c r="C295" s="173" t="s">
        <v>356</v>
      </c>
      <c r="D295" s="174" t="s">
        <v>99</v>
      </c>
      <c r="E295" s="175">
        <v>0.8</v>
      </c>
      <c r="F295" s="175">
        <v>0</v>
      </c>
      <c r="G295" s="176">
        <f>E295*F295</f>
        <v>0</v>
      </c>
      <c r="O295" s="170">
        <v>2</v>
      </c>
      <c r="AA295" s="146">
        <v>1</v>
      </c>
      <c r="AB295" s="146">
        <v>1</v>
      </c>
      <c r="AC295" s="146">
        <v>1</v>
      </c>
      <c r="AZ295" s="146">
        <v>1</v>
      </c>
      <c r="BA295" s="146">
        <f>IF(AZ295=1,G295,0)</f>
        <v>0</v>
      </c>
      <c r="BB295" s="146">
        <f>IF(AZ295=2,G295,0)</f>
        <v>0</v>
      </c>
      <c r="BC295" s="146">
        <f>IF(AZ295=3,G295,0)</f>
        <v>0</v>
      </c>
      <c r="BD295" s="146">
        <f>IF(AZ295=4,G295,0)</f>
        <v>0</v>
      </c>
      <c r="BE295" s="146">
        <f>IF(AZ295=5,G295,0)</f>
        <v>0</v>
      </c>
      <c r="CA295" s="170">
        <v>1</v>
      </c>
      <c r="CB295" s="170">
        <v>1</v>
      </c>
      <c r="CZ295" s="146">
        <v>0</v>
      </c>
    </row>
    <row r="296" spans="1:104">
      <c r="A296" s="177"/>
      <c r="B296" s="180"/>
      <c r="C296" s="328" t="s">
        <v>357</v>
      </c>
      <c r="D296" s="329"/>
      <c r="E296" s="181">
        <v>0.8</v>
      </c>
      <c r="F296" s="182"/>
      <c r="G296" s="183"/>
      <c r="M296" s="179" t="s">
        <v>357</v>
      </c>
      <c r="O296" s="170"/>
    </row>
    <row r="297" spans="1:104">
      <c r="A297" s="171">
        <v>60</v>
      </c>
      <c r="B297" s="172" t="s">
        <v>358</v>
      </c>
      <c r="C297" s="173" t="s">
        <v>359</v>
      </c>
      <c r="D297" s="174" t="s">
        <v>99</v>
      </c>
      <c r="E297" s="175">
        <v>20.045200000000001</v>
      </c>
      <c r="F297" s="175">
        <v>0</v>
      </c>
      <c r="G297" s="176">
        <f>E297*F297</f>
        <v>0</v>
      </c>
      <c r="O297" s="170">
        <v>2</v>
      </c>
      <c r="AA297" s="146">
        <v>1</v>
      </c>
      <c r="AB297" s="146">
        <v>1</v>
      </c>
      <c r="AC297" s="146">
        <v>1</v>
      </c>
      <c r="AZ297" s="146">
        <v>1</v>
      </c>
      <c r="BA297" s="146">
        <f>IF(AZ297=1,G297,0)</f>
        <v>0</v>
      </c>
      <c r="BB297" s="146">
        <f>IF(AZ297=2,G297,0)</f>
        <v>0</v>
      </c>
      <c r="BC297" s="146">
        <f>IF(AZ297=3,G297,0)</f>
        <v>0</v>
      </c>
      <c r="BD297" s="146">
        <f>IF(AZ297=4,G297,0)</f>
        <v>0</v>
      </c>
      <c r="BE297" s="146">
        <f>IF(AZ297=5,G297,0)</f>
        <v>0</v>
      </c>
      <c r="CA297" s="170">
        <v>1</v>
      </c>
      <c r="CB297" s="170">
        <v>1</v>
      </c>
      <c r="CZ297" s="146">
        <v>0</v>
      </c>
    </row>
    <row r="298" spans="1:104">
      <c r="A298" s="177"/>
      <c r="B298" s="180"/>
      <c r="C298" s="328" t="s">
        <v>360</v>
      </c>
      <c r="D298" s="329"/>
      <c r="E298" s="181">
        <v>10.3635</v>
      </c>
      <c r="F298" s="182"/>
      <c r="G298" s="183"/>
      <c r="M298" s="179" t="s">
        <v>360</v>
      </c>
      <c r="O298" s="170"/>
    </row>
    <row r="299" spans="1:104">
      <c r="A299" s="177"/>
      <c r="B299" s="180"/>
      <c r="C299" s="328" t="s">
        <v>361</v>
      </c>
      <c r="D299" s="329"/>
      <c r="E299" s="181">
        <v>9.6816999999999993</v>
      </c>
      <c r="F299" s="182"/>
      <c r="G299" s="183"/>
      <c r="M299" s="179" t="s">
        <v>361</v>
      </c>
      <c r="O299" s="170"/>
    </row>
    <row r="300" spans="1:104" ht="22.5">
      <c r="A300" s="171">
        <v>61</v>
      </c>
      <c r="B300" s="172" t="s">
        <v>362</v>
      </c>
      <c r="C300" s="173" t="s">
        <v>363</v>
      </c>
      <c r="D300" s="174" t="s">
        <v>99</v>
      </c>
      <c r="E300" s="175">
        <v>1.95</v>
      </c>
      <c r="F300" s="175">
        <v>0</v>
      </c>
      <c r="G300" s="176">
        <f>E300*F300</f>
        <v>0</v>
      </c>
      <c r="O300" s="170">
        <v>2</v>
      </c>
      <c r="AA300" s="146">
        <v>1</v>
      </c>
      <c r="AB300" s="146">
        <v>1</v>
      </c>
      <c r="AC300" s="146">
        <v>1</v>
      </c>
      <c r="AZ300" s="146">
        <v>1</v>
      </c>
      <c r="BA300" s="146">
        <f>IF(AZ300=1,G300,0)</f>
        <v>0</v>
      </c>
      <c r="BB300" s="146">
        <f>IF(AZ300=2,G300,0)</f>
        <v>0</v>
      </c>
      <c r="BC300" s="146">
        <f>IF(AZ300=3,G300,0)</f>
        <v>0</v>
      </c>
      <c r="BD300" s="146">
        <f>IF(AZ300=4,G300,0)</f>
        <v>0</v>
      </c>
      <c r="BE300" s="146">
        <f>IF(AZ300=5,G300,0)</f>
        <v>0</v>
      </c>
      <c r="CA300" s="170">
        <v>1</v>
      </c>
      <c r="CB300" s="170">
        <v>1</v>
      </c>
      <c r="CZ300" s="146">
        <v>0</v>
      </c>
    </row>
    <row r="301" spans="1:104">
      <c r="A301" s="177"/>
      <c r="B301" s="180"/>
      <c r="C301" s="328" t="s">
        <v>364</v>
      </c>
      <c r="D301" s="329"/>
      <c r="E301" s="181">
        <v>1.95</v>
      </c>
      <c r="F301" s="182"/>
      <c r="G301" s="183"/>
      <c r="M301" s="179" t="s">
        <v>364</v>
      </c>
      <c r="O301" s="170"/>
    </row>
    <row r="302" spans="1:104">
      <c r="A302" s="171">
        <v>62</v>
      </c>
      <c r="B302" s="172" t="s">
        <v>365</v>
      </c>
      <c r="C302" s="173" t="s">
        <v>366</v>
      </c>
      <c r="D302" s="174" t="s">
        <v>84</v>
      </c>
      <c r="E302" s="175">
        <v>1.89</v>
      </c>
      <c r="F302" s="175">
        <v>0</v>
      </c>
      <c r="G302" s="176">
        <f>E302*F302</f>
        <v>0</v>
      </c>
      <c r="O302" s="170">
        <v>2</v>
      </c>
      <c r="AA302" s="146">
        <v>1</v>
      </c>
      <c r="AB302" s="146">
        <v>1</v>
      </c>
      <c r="AC302" s="146">
        <v>1</v>
      </c>
      <c r="AZ302" s="146">
        <v>1</v>
      </c>
      <c r="BA302" s="146">
        <f>IF(AZ302=1,G302,0)</f>
        <v>0</v>
      </c>
      <c r="BB302" s="146">
        <f>IF(AZ302=2,G302,0)</f>
        <v>0</v>
      </c>
      <c r="BC302" s="146">
        <f>IF(AZ302=3,G302,0)</f>
        <v>0</v>
      </c>
      <c r="BD302" s="146">
        <f>IF(AZ302=4,G302,0)</f>
        <v>0</v>
      </c>
      <c r="BE302" s="146">
        <f>IF(AZ302=5,G302,0)</f>
        <v>0</v>
      </c>
      <c r="CA302" s="170">
        <v>1</v>
      </c>
      <c r="CB302" s="170">
        <v>1</v>
      </c>
      <c r="CZ302" s="146">
        <v>0</v>
      </c>
    </row>
    <row r="303" spans="1:104">
      <c r="A303" s="177"/>
      <c r="B303" s="180"/>
      <c r="C303" s="328" t="s">
        <v>367</v>
      </c>
      <c r="D303" s="329"/>
      <c r="E303" s="181">
        <v>0</v>
      </c>
      <c r="F303" s="182"/>
      <c r="G303" s="183"/>
      <c r="M303" s="179" t="s">
        <v>367</v>
      </c>
      <c r="O303" s="170"/>
    </row>
    <row r="304" spans="1:104">
      <c r="A304" s="177"/>
      <c r="B304" s="180"/>
      <c r="C304" s="328" t="s">
        <v>368</v>
      </c>
      <c r="D304" s="329"/>
      <c r="E304" s="181">
        <v>0.63</v>
      </c>
      <c r="F304" s="182"/>
      <c r="G304" s="183"/>
      <c r="M304" s="179" t="s">
        <v>368</v>
      </c>
      <c r="O304" s="170"/>
    </row>
    <row r="305" spans="1:104">
      <c r="A305" s="177"/>
      <c r="B305" s="180"/>
      <c r="C305" s="328" t="s">
        <v>369</v>
      </c>
      <c r="D305" s="329"/>
      <c r="E305" s="181">
        <v>0.61499999999999999</v>
      </c>
      <c r="F305" s="182"/>
      <c r="G305" s="183"/>
      <c r="M305" s="179" t="s">
        <v>369</v>
      </c>
      <c r="O305" s="170"/>
    </row>
    <row r="306" spans="1:104">
      <c r="A306" s="177"/>
      <c r="B306" s="180"/>
      <c r="C306" s="328" t="s">
        <v>370</v>
      </c>
      <c r="D306" s="329"/>
      <c r="E306" s="181">
        <v>0.64500000000000002</v>
      </c>
      <c r="F306" s="182"/>
      <c r="G306" s="183"/>
      <c r="M306" s="179" t="s">
        <v>370</v>
      </c>
      <c r="O306" s="170"/>
    </row>
    <row r="307" spans="1:104" ht="22.5">
      <c r="A307" s="171">
        <v>63</v>
      </c>
      <c r="B307" s="172" t="s">
        <v>371</v>
      </c>
      <c r="C307" s="173" t="s">
        <v>372</v>
      </c>
      <c r="D307" s="174" t="s">
        <v>99</v>
      </c>
      <c r="E307" s="175">
        <v>1.95</v>
      </c>
      <c r="F307" s="175">
        <v>0</v>
      </c>
      <c r="G307" s="176">
        <f>E307*F307</f>
        <v>0</v>
      </c>
      <c r="O307" s="170">
        <v>2</v>
      </c>
      <c r="AA307" s="146">
        <v>1</v>
      </c>
      <c r="AB307" s="146">
        <v>1</v>
      </c>
      <c r="AC307" s="146">
        <v>1</v>
      </c>
      <c r="AZ307" s="146">
        <v>1</v>
      </c>
      <c r="BA307" s="146">
        <f>IF(AZ307=1,G307,0)</f>
        <v>0</v>
      </c>
      <c r="BB307" s="146">
        <f>IF(AZ307=2,G307,0)</f>
        <v>0</v>
      </c>
      <c r="BC307" s="146">
        <f>IF(AZ307=3,G307,0)</f>
        <v>0</v>
      </c>
      <c r="BD307" s="146">
        <f>IF(AZ307=4,G307,0)</f>
        <v>0</v>
      </c>
      <c r="BE307" s="146">
        <f>IF(AZ307=5,G307,0)</f>
        <v>0</v>
      </c>
      <c r="CA307" s="170">
        <v>1</v>
      </c>
      <c r="CB307" s="170">
        <v>1</v>
      </c>
      <c r="CZ307" s="146">
        <v>0</v>
      </c>
    </row>
    <row r="308" spans="1:104">
      <c r="A308" s="177"/>
      <c r="B308" s="180"/>
      <c r="C308" s="328" t="s">
        <v>373</v>
      </c>
      <c r="D308" s="329"/>
      <c r="E308" s="181">
        <v>1.95</v>
      </c>
      <c r="F308" s="182"/>
      <c r="G308" s="183"/>
      <c r="M308" s="179" t="s">
        <v>373</v>
      </c>
      <c r="O308" s="170"/>
    </row>
    <row r="309" spans="1:104">
      <c r="A309" s="171">
        <v>64</v>
      </c>
      <c r="B309" s="172" t="s">
        <v>374</v>
      </c>
      <c r="C309" s="173" t="s">
        <v>375</v>
      </c>
      <c r="D309" s="174" t="s">
        <v>84</v>
      </c>
      <c r="E309" s="175">
        <v>1.89</v>
      </c>
      <c r="F309" s="175">
        <v>0</v>
      </c>
      <c r="G309" s="176">
        <f>E309*F309</f>
        <v>0</v>
      </c>
      <c r="O309" s="170">
        <v>2</v>
      </c>
      <c r="AA309" s="146">
        <v>1</v>
      </c>
      <c r="AB309" s="146">
        <v>1</v>
      </c>
      <c r="AC309" s="146">
        <v>1</v>
      </c>
      <c r="AZ309" s="146">
        <v>1</v>
      </c>
      <c r="BA309" s="146">
        <f>IF(AZ309=1,G309,0)</f>
        <v>0</v>
      </c>
      <c r="BB309" s="146">
        <f>IF(AZ309=2,G309,0)</f>
        <v>0</v>
      </c>
      <c r="BC309" s="146">
        <f>IF(AZ309=3,G309,0)</f>
        <v>0</v>
      </c>
      <c r="BD309" s="146">
        <f>IF(AZ309=4,G309,0)</f>
        <v>0</v>
      </c>
      <c r="BE309" s="146">
        <f>IF(AZ309=5,G309,0)</f>
        <v>0</v>
      </c>
      <c r="CA309" s="170">
        <v>1</v>
      </c>
      <c r="CB309" s="170">
        <v>1</v>
      </c>
      <c r="CZ309" s="146">
        <v>0</v>
      </c>
    </row>
    <row r="310" spans="1:104">
      <c r="A310" s="177"/>
      <c r="B310" s="180"/>
      <c r="C310" s="328" t="s">
        <v>367</v>
      </c>
      <c r="D310" s="329"/>
      <c r="E310" s="181">
        <v>0</v>
      </c>
      <c r="F310" s="182"/>
      <c r="G310" s="183"/>
      <c r="M310" s="179" t="s">
        <v>367</v>
      </c>
      <c r="O310" s="170"/>
    </row>
    <row r="311" spans="1:104">
      <c r="A311" s="177"/>
      <c r="B311" s="180"/>
      <c r="C311" s="328" t="s">
        <v>368</v>
      </c>
      <c r="D311" s="329"/>
      <c r="E311" s="181">
        <v>0.63</v>
      </c>
      <c r="F311" s="182"/>
      <c r="G311" s="183"/>
      <c r="M311" s="179" t="s">
        <v>368</v>
      </c>
      <c r="O311" s="170"/>
    </row>
    <row r="312" spans="1:104">
      <c r="A312" s="177"/>
      <c r="B312" s="180"/>
      <c r="C312" s="328" t="s">
        <v>369</v>
      </c>
      <c r="D312" s="329"/>
      <c r="E312" s="181">
        <v>0.61499999999999999</v>
      </c>
      <c r="F312" s="182"/>
      <c r="G312" s="183"/>
      <c r="M312" s="179" t="s">
        <v>369</v>
      </c>
      <c r="O312" s="170"/>
    </row>
    <row r="313" spans="1:104">
      <c r="A313" s="177"/>
      <c r="B313" s="180"/>
      <c r="C313" s="328" t="s">
        <v>370</v>
      </c>
      <c r="D313" s="329"/>
      <c r="E313" s="181">
        <v>0.64500000000000002</v>
      </c>
      <c r="F313" s="182"/>
      <c r="G313" s="183"/>
      <c r="M313" s="179" t="s">
        <v>370</v>
      </c>
      <c r="O313" s="170"/>
    </row>
    <row r="314" spans="1:104">
      <c r="A314" s="171">
        <v>65</v>
      </c>
      <c r="B314" s="172" t="s">
        <v>376</v>
      </c>
      <c r="C314" s="173" t="s">
        <v>377</v>
      </c>
      <c r="D314" s="174" t="s">
        <v>137</v>
      </c>
      <c r="E314" s="175">
        <v>2.4</v>
      </c>
      <c r="F314" s="175">
        <v>0</v>
      </c>
      <c r="G314" s="176">
        <f>E314*F314</f>
        <v>0</v>
      </c>
      <c r="O314" s="170">
        <v>2</v>
      </c>
      <c r="AA314" s="146">
        <v>1</v>
      </c>
      <c r="AB314" s="146">
        <v>1</v>
      </c>
      <c r="AC314" s="146">
        <v>1</v>
      </c>
      <c r="AZ314" s="146">
        <v>1</v>
      </c>
      <c r="BA314" s="146">
        <f>IF(AZ314=1,G314,0)</f>
        <v>0</v>
      </c>
      <c r="BB314" s="146">
        <f>IF(AZ314=2,G314,0)</f>
        <v>0</v>
      </c>
      <c r="BC314" s="146">
        <f>IF(AZ314=3,G314,0)</f>
        <v>0</v>
      </c>
      <c r="BD314" s="146">
        <f>IF(AZ314=4,G314,0)</f>
        <v>0</v>
      </c>
      <c r="BE314" s="146">
        <f>IF(AZ314=5,G314,0)</f>
        <v>0</v>
      </c>
      <c r="CA314" s="170">
        <v>1</v>
      </c>
      <c r="CB314" s="170">
        <v>1</v>
      </c>
      <c r="CZ314" s="146">
        <v>0</v>
      </c>
    </row>
    <row r="315" spans="1:104">
      <c r="A315" s="177"/>
      <c r="B315" s="180"/>
      <c r="C315" s="328" t="s">
        <v>378</v>
      </c>
      <c r="D315" s="329"/>
      <c r="E315" s="181">
        <v>0</v>
      </c>
      <c r="F315" s="182"/>
      <c r="G315" s="183"/>
      <c r="M315" s="179" t="s">
        <v>378</v>
      </c>
      <c r="O315" s="170"/>
    </row>
    <row r="316" spans="1:104">
      <c r="A316" s="177"/>
      <c r="B316" s="180"/>
      <c r="C316" s="328" t="s">
        <v>379</v>
      </c>
      <c r="D316" s="329"/>
      <c r="E316" s="181">
        <v>0.6</v>
      </c>
      <c r="F316" s="182"/>
      <c r="G316" s="183"/>
      <c r="M316" s="179" t="s">
        <v>379</v>
      </c>
      <c r="O316" s="170"/>
    </row>
    <row r="317" spans="1:104">
      <c r="A317" s="177"/>
      <c r="B317" s="180"/>
      <c r="C317" s="328" t="s">
        <v>380</v>
      </c>
      <c r="D317" s="329"/>
      <c r="E317" s="181">
        <v>0.6</v>
      </c>
      <c r="F317" s="182"/>
      <c r="G317" s="183"/>
      <c r="M317" s="179" t="s">
        <v>380</v>
      </c>
      <c r="O317" s="170"/>
    </row>
    <row r="318" spans="1:104">
      <c r="A318" s="177"/>
      <c r="B318" s="180"/>
      <c r="C318" s="328" t="s">
        <v>381</v>
      </c>
      <c r="D318" s="329"/>
      <c r="E318" s="181">
        <v>1.2</v>
      </c>
      <c r="F318" s="182"/>
      <c r="G318" s="183"/>
      <c r="M318" s="179" t="s">
        <v>381</v>
      </c>
      <c r="O318" s="170"/>
    </row>
    <row r="319" spans="1:104">
      <c r="A319" s="171">
        <v>66</v>
      </c>
      <c r="B319" s="172" t="s">
        <v>382</v>
      </c>
      <c r="C319" s="173" t="s">
        <v>383</v>
      </c>
      <c r="D319" s="174" t="s">
        <v>84</v>
      </c>
      <c r="E319" s="175">
        <v>26.224499999999999</v>
      </c>
      <c r="F319" s="175">
        <v>0</v>
      </c>
      <c r="G319" s="176">
        <f>E319*F319</f>
        <v>0</v>
      </c>
      <c r="O319" s="170">
        <v>2</v>
      </c>
      <c r="AA319" s="146">
        <v>1</v>
      </c>
      <c r="AB319" s="146">
        <v>1</v>
      </c>
      <c r="AC319" s="146">
        <v>1</v>
      </c>
      <c r="AZ319" s="146">
        <v>1</v>
      </c>
      <c r="BA319" s="146">
        <f>IF(AZ319=1,G319,0)</f>
        <v>0</v>
      </c>
      <c r="BB319" s="146">
        <f>IF(AZ319=2,G319,0)</f>
        <v>0</v>
      </c>
      <c r="BC319" s="146">
        <f>IF(AZ319=3,G319,0)</f>
        <v>0</v>
      </c>
      <c r="BD319" s="146">
        <f>IF(AZ319=4,G319,0)</f>
        <v>0</v>
      </c>
      <c r="BE319" s="146">
        <f>IF(AZ319=5,G319,0)</f>
        <v>0</v>
      </c>
      <c r="CA319" s="170">
        <v>1</v>
      </c>
      <c r="CB319" s="170">
        <v>1</v>
      </c>
      <c r="CZ319" s="146">
        <v>0</v>
      </c>
    </row>
    <row r="320" spans="1:104">
      <c r="A320" s="177"/>
      <c r="B320" s="180"/>
      <c r="C320" s="328" t="s">
        <v>384</v>
      </c>
      <c r="D320" s="329"/>
      <c r="E320" s="181">
        <v>26.224499999999999</v>
      </c>
      <c r="F320" s="182"/>
      <c r="G320" s="183"/>
      <c r="M320" s="179" t="s">
        <v>384</v>
      </c>
      <c r="O320" s="170"/>
    </row>
    <row r="321" spans="1:104">
      <c r="A321" s="171">
        <v>67</v>
      </c>
      <c r="B321" s="172" t="s">
        <v>385</v>
      </c>
      <c r="C321" s="173" t="s">
        <v>386</v>
      </c>
      <c r="D321" s="174" t="s">
        <v>329</v>
      </c>
      <c r="E321" s="175">
        <v>7</v>
      </c>
      <c r="F321" s="175">
        <v>0</v>
      </c>
      <c r="G321" s="176">
        <f>E321*F321</f>
        <v>0</v>
      </c>
      <c r="O321" s="170">
        <v>2</v>
      </c>
      <c r="AA321" s="146">
        <v>1</v>
      </c>
      <c r="AB321" s="146">
        <v>1</v>
      </c>
      <c r="AC321" s="146">
        <v>1</v>
      </c>
      <c r="AZ321" s="146">
        <v>1</v>
      </c>
      <c r="BA321" s="146">
        <f>IF(AZ321=1,G321,0)</f>
        <v>0</v>
      </c>
      <c r="BB321" s="146">
        <f>IF(AZ321=2,G321,0)</f>
        <v>0</v>
      </c>
      <c r="BC321" s="146">
        <f>IF(AZ321=3,G321,0)</f>
        <v>0</v>
      </c>
      <c r="BD321" s="146">
        <f>IF(AZ321=4,G321,0)</f>
        <v>0</v>
      </c>
      <c r="BE321" s="146">
        <f>IF(AZ321=5,G321,0)</f>
        <v>0</v>
      </c>
      <c r="CA321" s="170">
        <v>1</v>
      </c>
      <c r="CB321" s="170">
        <v>1</v>
      </c>
      <c r="CZ321" s="146">
        <v>0</v>
      </c>
    </row>
    <row r="322" spans="1:104">
      <c r="A322" s="177"/>
      <c r="B322" s="180"/>
      <c r="C322" s="328" t="s">
        <v>387</v>
      </c>
      <c r="D322" s="329"/>
      <c r="E322" s="181">
        <v>7</v>
      </c>
      <c r="F322" s="182"/>
      <c r="G322" s="183"/>
      <c r="M322" s="179" t="s">
        <v>387</v>
      </c>
      <c r="O322" s="170"/>
    </row>
    <row r="323" spans="1:104">
      <c r="A323" s="171">
        <v>68</v>
      </c>
      <c r="B323" s="172" t="s">
        <v>388</v>
      </c>
      <c r="C323" s="173" t="s">
        <v>389</v>
      </c>
      <c r="D323" s="174" t="s">
        <v>84</v>
      </c>
      <c r="E323" s="175">
        <v>10.574999999999999</v>
      </c>
      <c r="F323" s="175">
        <v>0</v>
      </c>
      <c r="G323" s="176">
        <f>E323*F323</f>
        <v>0</v>
      </c>
      <c r="O323" s="170">
        <v>2</v>
      </c>
      <c r="AA323" s="146">
        <v>1</v>
      </c>
      <c r="AB323" s="146">
        <v>1</v>
      </c>
      <c r="AC323" s="146">
        <v>1</v>
      </c>
      <c r="AZ323" s="146">
        <v>1</v>
      </c>
      <c r="BA323" s="146">
        <f>IF(AZ323=1,G323,0)</f>
        <v>0</v>
      </c>
      <c r="BB323" s="146">
        <f>IF(AZ323=2,G323,0)</f>
        <v>0</v>
      </c>
      <c r="BC323" s="146">
        <f>IF(AZ323=3,G323,0)</f>
        <v>0</v>
      </c>
      <c r="BD323" s="146">
        <f>IF(AZ323=4,G323,0)</f>
        <v>0</v>
      </c>
      <c r="BE323" s="146">
        <f>IF(AZ323=5,G323,0)</f>
        <v>0</v>
      </c>
      <c r="CA323" s="170">
        <v>1</v>
      </c>
      <c r="CB323" s="170">
        <v>1</v>
      </c>
      <c r="CZ323" s="146">
        <v>1E-3</v>
      </c>
    </row>
    <row r="324" spans="1:104">
      <c r="A324" s="177"/>
      <c r="B324" s="180"/>
      <c r="C324" s="328" t="s">
        <v>390</v>
      </c>
      <c r="D324" s="329"/>
      <c r="E324" s="181">
        <v>1.89</v>
      </c>
      <c r="F324" s="182"/>
      <c r="G324" s="183"/>
      <c r="M324" s="179" t="s">
        <v>390</v>
      </c>
      <c r="O324" s="170"/>
    </row>
    <row r="325" spans="1:104">
      <c r="A325" s="177"/>
      <c r="B325" s="180"/>
      <c r="C325" s="328" t="s">
        <v>391</v>
      </c>
      <c r="D325" s="329"/>
      <c r="E325" s="181">
        <v>2.665</v>
      </c>
      <c r="F325" s="182"/>
      <c r="G325" s="183"/>
      <c r="M325" s="179" t="s">
        <v>391</v>
      </c>
      <c r="O325" s="170"/>
    </row>
    <row r="326" spans="1:104">
      <c r="A326" s="177"/>
      <c r="B326" s="180"/>
      <c r="C326" s="328" t="s">
        <v>392</v>
      </c>
      <c r="D326" s="329"/>
      <c r="E326" s="181">
        <v>6.02</v>
      </c>
      <c r="F326" s="182"/>
      <c r="G326" s="183"/>
      <c r="M326" s="179" t="s">
        <v>392</v>
      </c>
      <c r="O326" s="170"/>
    </row>
    <row r="327" spans="1:104">
      <c r="A327" s="184"/>
      <c r="B327" s="185" t="s">
        <v>77</v>
      </c>
      <c r="C327" s="186" t="str">
        <f>CONCATENATE(B294," ",C294)</f>
        <v>96 Bourání konstrukcí</v>
      </c>
      <c r="D327" s="187"/>
      <c r="E327" s="188"/>
      <c r="F327" s="189"/>
      <c r="G327" s="190">
        <f>SUM(G294:G326)</f>
        <v>0</v>
      </c>
      <c r="O327" s="170">
        <v>4</v>
      </c>
      <c r="BA327" s="191">
        <f>SUM(BA294:BA326)</f>
        <v>0</v>
      </c>
      <c r="BB327" s="191">
        <f>SUM(BB294:BB326)</f>
        <v>0</v>
      </c>
      <c r="BC327" s="191">
        <f>SUM(BC294:BC326)</f>
        <v>0</v>
      </c>
      <c r="BD327" s="191">
        <f>SUM(BD294:BD326)</f>
        <v>0</v>
      </c>
      <c r="BE327" s="191">
        <f>SUM(BE294:BE326)</f>
        <v>0</v>
      </c>
    </row>
    <row r="328" spans="1:104">
      <c r="A328" s="163" t="s">
        <v>73</v>
      </c>
      <c r="B328" s="164" t="s">
        <v>393</v>
      </c>
      <c r="C328" s="165" t="s">
        <v>394</v>
      </c>
      <c r="D328" s="166"/>
      <c r="E328" s="167"/>
      <c r="F328" s="167"/>
      <c r="G328" s="168"/>
      <c r="H328" s="169"/>
      <c r="I328" s="169"/>
      <c r="O328" s="170">
        <v>1</v>
      </c>
    </row>
    <row r="329" spans="1:104">
      <c r="A329" s="171">
        <v>69</v>
      </c>
      <c r="B329" s="172" t="s">
        <v>395</v>
      </c>
      <c r="C329" s="173" t="s">
        <v>396</v>
      </c>
      <c r="D329" s="174" t="s">
        <v>137</v>
      </c>
      <c r="E329" s="175">
        <v>9.48</v>
      </c>
      <c r="F329" s="175">
        <v>0</v>
      </c>
      <c r="G329" s="176">
        <f>E329*F329</f>
        <v>0</v>
      </c>
      <c r="O329" s="170">
        <v>2</v>
      </c>
      <c r="AA329" s="146">
        <v>1</v>
      </c>
      <c r="AB329" s="146">
        <v>1</v>
      </c>
      <c r="AC329" s="146">
        <v>1</v>
      </c>
      <c r="AZ329" s="146">
        <v>1</v>
      </c>
      <c r="BA329" s="146">
        <f>IF(AZ329=1,G329,0)</f>
        <v>0</v>
      </c>
      <c r="BB329" s="146">
        <f>IF(AZ329=2,G329,0)</f>
        <v>0</v>
      </c>
      <c r="BC329" s="146">
        <f>IF(AZ329=3,G329,0)</f>
        <v>0</v>
      </c>
      <c r="BD329" s="146">
        <f>IF(AZ329=4,G329,0)</f>
        <v>0</v>
      </c>
      <c r="BE329" s="146">
        <f>IF(AZ329=5,G329,0)</f>
        <v>0</v>
      </c>
      <c r="CA329" s="170">
        <v>1</v>
      </c>
      <c r="CB329" s="170">
        <v>1</v>
      </c>
      <c r="CZ329" s="146">
        <v>0</v>
      </c>
    </row>
    <row r="330" spans="1:104">
      <c r="A330" s="177"/>
      <c r="B330" s="180"/>
      <c r="C330" s="328" t="s">
        <v>397</v>
      </c>
      <c r="D330" s="329"/>
      <c r="E330" s="181">
        <v>2.08</v>
      </c>
      <c r="F330" s="182"/>
      <c r="G330" s="183"/>
      <c r="M330" s="179" t="s">
        <v>397</v>
      </c>
      <c r="O330" s="170"/>
    </row>
    <row r="331" spans="1:104">
      <c r="A331" s="177"/>
      <c r="B331" s="180"/>
      <c r="C331" s="328" t="s">
        <v>398</v>
      </c>
      <c r="D331" s="329"/>
      <c r="E331" s="181">
        <v>3.3</v>
      </c>
      <c r="F331" s="182"/>
      <c r="G331" s="183"/>
      <c r="M331" s="179" t="s">
        <v>398</v>
      </c>
      <c r="O331" s="170"/>
    </row>
    <row r="332" spans="1:104">
      <c r="A332" s="177"/>
      <c r="B332" s="180"/>
      <c r="C332" s="328" t="s">
        <v>399</v>
      </c>
      <c r="D332" s="329"/>
      <c r="E332" s="181">
        <v>3.1</v>
      </c>
      <c r="F332" s="182"/>
      <c r="G332" s="183"/>
      <c r="M332" s="179" t="s">
        <v>399</v>
      </c>
      <c r="O332" s="170"/>
    </row>
    <row r="333" spans="1:104">
      <c r="A333" s="177"/>
      <c r="B333" s="180"/>
      <c r="C333" s="328" t="s">
        <v>400</v>
      </c>
      <c r="D333" s="329"/>
      <c r="E333" s="181">
        <v>1</v>
      </c>
      <c r="F333" s="182"/>
      <c r="G333" s="183"/>
      <c r="M333" s="179" t="s">
        <v>400</v>
      </c>
      <c r="O333" s="170"/>
    </row>
    <row r="334" spans="1:104">
      <c r="A334" s="171">
        <v>70</v>
      </c>
      <c r="B334" s="172" t="s">
        <v>401</v>
      </c>
      <c r="C334" s="173" t="s">
        <v>402</v>
      </c>
      <c r="D334" s="174" t="s">
        <v>137</v>
      </c>
      <c r="E334" s="175">
        <v>5.8</v>
      </c>
      <c r="F334" s="175">
        <v>0</v>
      </c>
      <c r="G334" s="176">
        <f>E334*F334</f>
        <v>0</v>
      </c>
      <c r="O334" s="170">
        <v>2</v>
      </c>
      <c r="AA334" s="146">
        <v>1</v>
      </c>
      <c r="AB334" s="146">
        <v>1</v>
      </c>
      <c r="AC334" s="146">
        <v>1</v>
      </c>
      <c r="AZ334" s="146">
        <v>1</v>
      </c>
      <c r="BA334" s="146">
        <f>IF(AZ334=1,G334,0)</f>
        <v>0</v>
      </c>
      <c r="BB334" s="146">
        <f>IF(AZ334=2,G334,0)</f>
        <v>0</v>
      </c>
      <c r="BC334" s="146">
        <f>IF(AZ334=3,G334,0)</f>
        <v>0</v>
      </c>
      <c r="BD334" s="146">
        <f>IF(AZ334=4,G334,0)</f>
        <v>0</v>
      </c>
      <c r="BE334" s="146">
        <f>IF(AZ334=5,G334,0)</f>
        <v>0</v>
      </c>
      <c r="CA334" s="170">
        <v>1</v>
      </c>
      <c r="CB334" s="170">
        <v>1</v>
      </c>
      <c r="CZ334" s="146">
        <v>1.34E-3</v>
      </c>
    </row>
    <row r="335" spans="1:104">
      <c r="A335" s="171">
        <v>71</v>
      </c>
      <c r="B335" s="172" t="s">
        <v>403</v>
      </c>
      <c r="C335" s="173" t="s">
        <v>404</v>
      </c>
      <c r="D335" s="174" t="s">
        <v>137</v>
      </c>
      <c r="E335" s="175">
        <v>5.38</v>
      </c>
      <c r="F335" s="175">
        <v>0</v>
      </c>
      <c r="G335" s="176">
        <f>E335*F335</f>
        <v>0</v>
      </c>
      <c r="O335" s="170">
        <v>2</v>
      </c>
      <c r="AA335" s="146">
        <v>1</v>
      </c>
      <c r="AB335" s="146">
        <v>1</v>
      </c>
      <c r="AC335" s="146">
        <v>1</v>
      </c>
      <c r="AZ335" s="146">
        <v>1</v>
      </c>
      <c r="BA335" s="146">
        <f>IF(AZ335=1,G335,0)</f>
        <v>0</v>
      </c>
      <c r="BB335" s="146">
        <f>IF(AZ335=2,G335,0)</f>
        <v>0</v>
      </c>
      <c r="BC335" s="146">
        <f>IF(AZ335=3,G335,0)</f>
        <v>0</v>
      </c>
      <c r="BD335" s="146">
        <f>IF(AZ335=4,G335,0)</f>
        <v>0</v>
      </c>
      <c r="BE335" s="146">
        <f>IF(AZ335=5,G335,0)</f>
        <v>0</v>
      </c>
      <c r="CA335" s="170">
        <v>1</v>
      </c>
      <c r="CB335" s="170">
        <v>1</v>
      </c>
      <c r="CZ335" s="146">
        <v>1.0000000000000001E-5</v>
      </c>
    </row>
    <row r="336" spans="1:104">
      <c r="A336" s="171">
        <v>72</v>
      </c>
      <c r="B336" s="172" t="s">
        <v>405</v>
      </c>
      <c r="C336" s="173" t="s">
        <v>406</v>
      </c>
      <c r="D336" s="174" t="s">
        <v>84</v>
      </c>
      <c r="E336" s="175">
        <v>14.13</v>
      </c>
      <c r="F336" s="175">
        <v>0</v>
      </c>
      <c r="G336" s="176">
        <f>E336*F336</f>
        <v>0</v>
      </c>
      <c r="O336" s="170">
        <v>2</v>
      </c>
      <c r="AA336" s="146">
        <v>1</v>
      </c>
      <c r="AB336" s="146">
        <v>1</v>
      </c>
      <c r="AC336" s="146">
        <v>1</v>
      </c>
      <c r="AZ336" s="146">
        <v>1</v>
      </c>
      <c r="BA336" s="146">
        <f>IF(AZ336=1,G336,0)</f>
        <v>0</v>
      </c>
      <c r="BB336" s="146">
        <f>IF(AZ336=2,G336,0)</f>
        <v>0</v>
      </c>
      <c r="BC336" s="146">
        <f>IF(AZ336=3,G336,0)</f>
        <v>0</v>
      </c>
      <c r="BD336" s="146">
        <f>IF(AZ336=4,G336,0)</f>
        <v>0</v>
      </c>
      <c r="BE336" s="146">
        <f>IF(AZ336=5,G336,0)</f>
        <v>0</v>
      </c>
      <c r="CA336" s="170">
        <v>1</v>
      </c>
      <c r="CB336" s="170">
        <v>1</v>
      </c>
      <c r="CZ336" s="146">
        <v>0</v>
      </c>
    </row>
    <row r="337" spans="1:104">
      <c r="A337" s="177"/>
      <c r="B337" s="180"/>
      <c r="C337" s="328" t="s">
        <v>203</v>
      </c>
      <c r="D337" s="329"/>
      <c r="E337" s="181">
        <v>0</v>
      </c>
      <c r="F337" s="182"/>
      <c r="G337" s="183"/>
      <c r="M337" s="179" t="s">
        <v>203</v>
      </c>
      <c r="O337" s="170"/>
    </row>
    <row r="338" spans="1:104">
      <c r="A338" s="177"/>
      <c r="B338" s="180"/>
      <c r="C338" s="328" t="s">
        <v>204</v>
      </c>
      <c r="D338" s="329"/>
      <c r="E338" s="181">
        <v>1.53</v>
      </c>
      <c r="F338" s="182"/>
      <c r="G338" s="183"/>
      <c r="M338" s="179" t="s">
        <v>204</v>
      </c>
      <c r="O338" s="170"/>
    </row>
    <row r="339" spans="1:104">
      <c r="A339" s="177"/>
      <c r="B339" s="180"/>
      <c r="C339" s="328" t="s">
        <v>205</v>
      </c>
      <c r="D339" s="329"/>
      <c r="E339" s="181">
        <v>1.62</v>
      </c>
      <c r="F339" s="182"/>
      <c r="G339" s="183"/>
      <c r="M339" s="179" t="s">
        <v>205</v>
      </c>
      <c r="O339" s="170"/>
    </row>
    <row r="340" spans="1:104">
      <c r="A340" s="177"/>
      <c r="B340" s="180"/>
      <c r="C340" s="328" t="s">
        <v>206</v>
      </c>
      <c r="D340" s="329"/>
      <c r="E340" s="181">
        <v>10.98</v>
      </c>
      <c r="F340" s="182"/>
      <c r="G340" s="183"/>
      <c r="M340" s="179" t="s">
        <v>206</v>
      </c>
      <c r="O340" s="170"/>
    </row>
    <row r="341" spans="1:104">
      <c r="A341" s="184"/>
      <c r="B341" s="185" t="s">
        <v>77</v>
      </c>
      <c r="C341" s="186" t="str">
        <f>CONCATENATE(B328," ",C328)</f>
        <v>97 Prorážení otvorů</v>
      </c>
      <c r="D341" s="187"/>
      <c r="E341" s="188"/>
      <c r="F341" s="189"/>
      <c r="G341" s="190">
        <f>SUM(G328:G340)</f>
        <v>0</v>
      </c>
      <c r="O341" s="170">
        <v>4</v>
      </c>
      <c r="BA341" s="191">
        <f>SUM(BA328:BA340)</f>
        <v>0</v>
      </c>
      <c r="BB341" s="191">
        <f>SUM(BB328:BB340)</f>
        <v>0</v>
      </c>
      <c r="BC341" s="191">
        <f>SUM(BC328:BC340)</f>
        <v>0</v>
      </c>
      <c r="BD341" s="191">
        <f>SUM(BD328:BD340)</f>
        <v>0</v>
      </c>
      <c r="BE341" s="191">
        <f>SUM(BE328:BE340)</f>
        <v>0</v>
      </c>
    </row>
    <row r="342" spans="1:104">
      <c r="A342" s="163" t="s">
        <v>73</v>
      </c>
      <c r="B342" s="164" t="s">
        <v>407</v>
      </c>
      <c r="C342" s="165" t="s">
        <v>408</v>
      </c>
      <c r="D342" s="166"/>
      <c r="E342" s="167"/>
      <c r="F342" s="167"/>
      <c r="G342" s="168"/>
      <c r="H342" s="169"/>
      <c r="I342" s="169"/>
      <c r="O342" s="170">
        <v>1</v>
      </c>
    </row>
    <row r="343" spans="1:104">
      <c r="A343" s="171">
        <v>73</v>
      </c>
      <c r="B343" s="172" t="s">
        <v>409</v>
      </c>
      <c r="C343" s="173" t="s">
        <v>410</v>
      </c>
      <c r="D343" s="174" t="s">
        <v>411</v>
      </c>
      <c r="E343" s="175">
        <v>140.24306879599999</v>
      </c>
      <c r="F343" s="175">
        <v>0</v>
      </c>
      <c r="G343" s="176">
        <f>E343*F343</f>
        <v>0</v>
      </c>
      <c r="O343" s="170">
        <v>2</v>
      </c>
      <c r="AA343" s="146">
        <v>7</v>
      </c>
      <c r="AB343" s="146">
        <v>1</v>
      </c>
      <c r="AC343" s="146">
        <v>2</v>
      </c>
      <c r="AZ343" s="146">
        <v>1</v>
      </c>
      <c r="BA343" s="146">
        <f>IF(AZ343=1,G343,0)</f>
        <v>0</v>
      </c>
      <c r="BB343" s="146">
        <f>IF(AZ343=2,G343,0)</f>
        <v>0</v>
      </c>
      <c r="BC343" s="146">
        <f>IF(AZ343=3,G343,0)</f>
        <v>0</v>
      </c>
      <c r="BD343" s="146">
        <f>IF(AZ343=4,G343,0)</f>
        <v>0</v>
      </c>
      <c r="BE343" s="146">
        <f>IF(AZ343=5,G343,0)</f>
        <v>0</v>
      </c>
      <c r="CA343" s="170">
        <v>7</v>
      </c>
      <c r="CB343" s="170">
        <v>1</v>
      </c>
      <c r="CZ343" s="146">
        <v>0</v>
      </c>
    </row>
    <row r="344" spans="1:104">
      <c r="A344" s="184"/>
      <c r="B344" s="185" t="s">
        <v>77</v>
      </c>
      <c r="C344" s="186" t="str">
        <f>CONCATENATE(B342," ",C342)</f>
        <v>99 Staveništní přesun hmot</v>
      </c>
      <c r="D344" s="187"/>
      <c r="E344" s="188"/>
      <c r="F344" s="189"/>
      <c r="G344" s="190">
        <f>SUM(G342:G343)</f>
        <v>0</v>
      </c>
      <c r="O344" s="170">
        <v>4</v>
      </c>
      <c r="BA344" s="191">
        <f>SUM(BA342:BA343)</f>
        <v>0</v>
      </c>
      <c r="BB344" s="191">
        <f>SUM(BB342:BB343)</f>
        <v>0</v>
      </c>
      <c r="BC344" s="191">
        <f>SUM(BC342:BC343)</f>
        <v>0</v>
      </c>
      <c r="BD344" s="191">
        <f>SUM(BD342:BD343)</f>
        <v>0</v>
      </c>
      <c r="BE344" s="191">
        <f>SUM(BE342:BE343)</f>
        <v>0</v>
      </c>
    </row>
    <row r="345" spans="1:104">
      <c r="A345" s="163" t="s">
        <v>73</v>
      </c>
      <c r="B345" s="164" t="s">
        <v>412</v>
      </c>
      <c r="C345" s="165" t="s">
        <v>413</v>
      </c>
      <c r="D345" s="166"/>
      <c r="E345" s="167"/>
      <c r="F345" s="167"/>
      <c r="G345" s="168"/>
      <c r="H345" s="169"/>
      <c r="I345" s="169"/>
      <c r="O345" s="170">
        <v>1</v>
      </c>
    </row>
    <row r="346" spans="1:104" ht="22.5">
      <c r="A346" s="171">
        <v>74</v>
      </c>
      <c r="B346" s="172" t="s">
        <v>414</v>
      </c>
      <c r="C346" s="173" t="s">
        <v>415</v>
      </c>
      <c r="D346" s="174" t="s">
        <v>84</v>
      </c>
      <c r="E346" s="175">
        <v>624.25049999999999</v>
      </c>
      <c r="F346" s="175">
        <v>0</v>
      </c>
      <c r="G346" s="176">
        <f>E346*F346</f>
        <v>0</v>
      </c>
      <c r="O346" s="170">
        <v>2</v>
      </c>
      <c r="AA346" s="146">
        <v>1</v>
      </c>
      <c r="AB346" s="146">
        <v>7</v>
      </c>
      <c r="AC346" s="146">
        <v>7</v>
      </c>
      <c r="AZ346" s="146">
        <v>2</v>
      </c>
      <c r="BA346" s="146">
        <f>IF(AZ346=1,G346,0)</f>
        <v>0</v>
      </c>
      <c r="BB346" s="146">
        <f>IF(AZ346=2,G346,0)</f>
        <v>0</v>
      </c>
      <c r="BC346" s="146">
        <f>IF(AZ346=3,G346,0)</f>
        <v>0</v>
      </c>
      <c r="BD346" s="146">
        <f>IF(AZ346=4,G346,0)</f>
        <v>0</v>
      </c>
      <c r="BE346" s="146">
        <f>IF(AZ346=5,G346,0)</f>
        <v>0</v>
      </c>
      <c r="CA346" s="170">
        <v>1</v>
      </c>
      <c r="CB346" s="170">
        <v>7</v>
      </c>
      <c r="CZ346" s="146">
        <v>3.3E-4</v>
      </c>
    </row>
    <row r="347" spans="1:104">
      <c r="A347" s="177"/>
      <c r="B347" s="180"/>
      <c r="C347" s="330" t="s">
        <v>86</v>
      </c>
      <c r="D347" s="329"/>
      <c r="E347" s="204">
        <v>0</v>
      </c>
      <c r="F347" s="182"/>
      <c r="G347" s="183"/>
      <c r="M347" s="179" t="s">
        <v>86</v>
      </c>
      <c r="O347" s="170"/>
    </row>
    <row r="348" spans="1:104">
      <c r="A348" s="177"/>
      <c r="B348" s="180"/>
      <c r="C348" s="330" t="s">
        <v>262</v>
      </c>
      <c r="D348" s="329"/>
      <c r="E348" s="204">
        <v>140.9</v>
      </c>
      <c r="F348" s="182"/>
      <c r="G348" s="183"/>
      <c r="M348" s="179" t="s">
        <v>262</v>
      </c>
      <c r="O348" s="170"/>
    </row>
    <row r="349" spans="1:104">
      <c r="A349" s="177"/>
      <c r="B349" s="180"/>
      <c r="C349" s="330" t="s">
        <v>88</v>
      </c>
      <c r="D349" s="329"/>
      <c r="E349" s="204">
        <v>140.9</v>
      </c>
      <c r="F349" s="182"/>
      <c r="G349" s="183"/>
      <c r="M349" s="179" t="s">
        <v>88</v>
      </c>
      <c r="O349" s="170"/>
    </row>
    <row r="350" spans="1:104">
      <c r="A350" s="177"/>
      <c r="B350" s="180"/>
      <c r="C350" s="328" t="s">
        <v>263</v>
      </c>
      <c r="D350" s="329"/>
      <c r="E350" s="181">
        <v>70.45</v>
      </c>
      <c r="F350" s="182"/>
      <c r="G350" s="183"/>
      <c r="M350" s="179" t="s">
        <v>263</v>
      </c>
      <c r="O350" s="170"/>
    </row>
    <row r="351" spans="1:104">
      <c r="A351" s="177"/>
      <c r="B351" s="180"/>
      <c r="C351" s="328" t="s">
        <v>266</v>
      </c>
      <c r="D351" s="329"/>
      <c r="E351" s="181">
        <v>43.47</v>
      </c>
      <c r="F351" s="182"/>
      <c r="G351" s="183"/>
      <c r="M351" s="179" t="s">
        <v>266</v>
      </c>
      <c r="O351" s="170"/>
    </row>
    <row r="352" spans="1:104">
      <c r="A352" s="177"/>
      <c r="B352" s="180"/>
      <c r="C352" s="328" t="s">
        <v>267</v>
      </c>
      <c r="D352" s="329"/>
      <c r="E352" s="181">
        <v>9.1999999999999993</v>
      </c>
      <c r="F352" s="182"/>
      <c r="G352" s="183"/>
      <c r="M352" s="179" t="s">
        <v>267</v>
      </c>
      <c r="O352" s="170"/>
    </row>
    <row r="353" spans="1:104">
      <c r="A353" s="177"/>
      <c r="B353" s="180"/>
      <c r="C353" s="328" t="s">
        <v>314</v>
      </c>
      <c r="D353" s="329"/>
      <c r="E353" s="181">
        <v>0</v>
      </c>
      <c r="F353" s="182"/>
      <c r="G353" s="183"/>
      <c r="M353" s="179" t="s">
        <v>314</v>
      </c>
      <c r="O353" s="170"/>
    </row>
    <row r="354" spans="1:104">
      <c r="A354" s="177"/>
      <c r="B354" s="180"/>
      <c r="C354" s="328" t="s">
        <v>315</v>
      </c>
      <c r="D354" s="329"/>
      <c r="E354" s="181">
        <v>259.08870000000002</v>
      </c>
      <c r="F354" s="182"/>
      <c r="G354" s="183"/>
      <c r="M354" s="179" t="s">
        <v>315</v>
      </c>
      <c r="O354" s="170"/>
    </row>
    <row r="355" spans="1:104">
      <c r="A355" s="177"/>
      <c r="B355" s="180"/>
      <c r="C355" s="328" t="s">
        <v>316</v>
      </c>
      <c r="D355" s="329"/>
      <c r="E355" s="181">
        <v>242.04179999999999</v>
      </c>
      <c r="F355" s="182"/>
      <c r="G355" s="183"/>
      <c r="M355" s="179" t="s">
        <v>316</v>
      </c>
      <c r="O355" s="170"/>
    </row>
    <row r="356" spans="1:104" ht="22.5">
      <c r="A356" s="171">
        <v>75</v>
      </c>
      <c r="B356" s="172" t="s">
        <v>416</v>
      </c>
      <c r="C356" s="173" t="s">
        <v>417</v>
      </c>
      <c r="D356" s="174" t="s">
        <v>84</v>
      </c>
      <c r="E356" s="175">
        <v>13.505800000000001</v>
      </c>
      <c r="F356" s="175">
        <v>0</v>
      </c>
      <c r="G356" s="176">
        <f>E356*F356</f>
        <v>0</v>
      </c>
      <c r="O356" s="170">
        <v>2</v>
      </c>
      <c r="AA356" s="146">
        <v>1</v>
      </c>
      <c r="AB356" s="146">
        <v>7</v>
      </c>
      <c r="AC356" s="146">
        <v>7</v>
      </c>
      <c r="AZ356" s="146">
        <v>2</v>
      </c>
      <c r="BA356" s="146">
        <f>IF(AZ356=1,G356,0)</f>
        <v>0</v>
      </c>
      <c r="BB356" s="146">
        <f>IF(AZ356=2,G356,0)</f>
        <v>0</v>
      </c>
      <c r="BC356" s="146">
        <f>IF(AZ356=3,G356,0)</f>
        <v>0</v>
      </c>
      <c r="BD356" s="146">
        <f>IF(AZ356=4,G356,0)</f>
        <v>0</v>
      </c>
      <c r="BE356" s="146">
        <f>IF(AZ356=5,G356,0)</f>
        <v>0</v>
      </c>
      <c r="CA356" s="170">
        <v>1</v>
      </c>
      <c r="CB356" s="170">
        <v>7</v>
      </c>
      <c r="CZ356" s="146">
        <v>5.1999999999999995E-4</v>
      </c>
    </row>
    <row r="357" spans="1:104">
      <c r="A357" s="177"/>
      <c r="B357" s="180"/>
      <c r="C357" s="328" t="s">
        <v>314</v>
      </c>
      <c r="D357" s="329"/>
      <c r="E357" s="181">
        <v>0</v>
      </c>
      <c r="F357" s="182"/>
      <c r="G357" s="183"/>
      <c r="M357" s="179" t="s">
        <v>314</v>
      </c>
      <c r="O357" s="170"/>
    </row>
    <row r="358" spans="1:104">
      <c r="A358" s="177"/>
      <c r="B358" s="180"/>
      <c r="C358" s="328" t="s">
        <v>418</v>
      </c>
      <c r="D358" s="329"/>
      <c r="E358" s="181">
        <v>0</v>
      </c>
      <c r="F358" s="182"/>
      <c r="G358" s="183"/>
      <c r="M358" s="179" t="s">
        <v>418</v>
      </c>
      <c r="O358" s="170"/>
    </row>
    <row r="359" spans="1:104">
      <c r="A359" s="177"/>
      <c r="B359" s="180"/>
      <c r="C359" s="328" t="s">
        <v>419</v>
      </c>
      <c r="D359" s="329"/>
      <c r="E359" s="181">
        <v>1.4036</v>
      </c>
      <c r="F359" s="182"/>
      <c r="G359" s="183"/>
      <c r="M359" s="179" t="s">
        <v>419</v>
      </c>
      <c r="O359" s="170"/>
    </row>
    <row r="360" spans="1:104">
      <c r="A360" s="177"/>
      <c r="B360" s="180"/>
      <c r="C360" s="328" t="s">
        <v>420</v>
      </c>
      <c r="D360" s="329"/>
      <c r="E360" s="181">
        <v>1.254</v>
      </c>
      <c r="F360" s="182"/>
      <c r="G360" s="183"/>
      <c r="M360" s="179" t="s">
        <v>420</v>
      </c>
      <c r="O360" s="170"/>
    </row>
    <row r="361" spans="1:104">
      <c r="A361" s="177"/>
      <c r="B361" s="180"/>
      <c r="C361" s="328" t="s">
        <v>421</v>
      </c>
      <c r="D361" s="329"/>
      <c r="E361" s="181">
        <v>0.75900000000000001</v>
      </c>
      <c r="F361" s="182"/>
      <c r="G361" s="183"/>
      <c r="M361" s="179" t="s">
        <v>421</v>
      </c>
      <c r="O361" s="170"/>
    </row>
    <row r="362" spans="1:104">
      <c r="A362" s="177"/>
      <c r="B362" s="180"/>
      <c r="C362" s="328" t="s">
        <v>422</v>
      </c>
      <c r="D362" s="329"/>
      <c r="E362" s="181">
        <v>1.6719999999999999</v>
      </c>
      <c r="F362" s="182"/>
      <c r="G362" s="183"/>
      <c r="M362" s="179" t="s">
        <v>422</v>
      </c>
      <c r="O362" s="170"/>
    </row>
    <row r="363" spans="1:104">
      <c r="A363" s="177"/>
      <c r="B363" s="180"/>
      <c r="C363" s="328" t="s">
        <v>423</v>
      </c>
      <c r="D363" s="329"/>
      <c r="E363" s="181">
        <v>5.3196000000000003</v>
      </c>
      <c r="F363" s="182"/>
      <c r="G363" s="183"/>
      <c r="M363" s="179" t="s">
        <v>423</v>
      </c>
      <c r="O363" s="170"/>
    </row>
    <row r="364" spans="1:104">
      <c r="A364" s="177"/>
      <c r="B364" s="180"/>
      <c r="C364" s="328" t="s">
        <v>424</v>
      </c>
      <c r="D364" s="329"/>
      <c r="E364" s="181">
        <v>1.8612</v>
      </c>
      <c r="F364" s="182"/>
      <c r="G364" s="183"/>
      <c r="M364" s="179" t="s">
        <v>424</v>
      </c>
      <c r="O364" s="170"/>
    </row>
    <row r="365" spans="1:104">
      <c r="A365" s="177"/>
      <c r="B365" s="180"/>
      <c r="C365" s="328" t="s">
        <v>425</v>
      </c>
      <c r="D365" s="329"/>
      <c r="E365" s="181">
        <v>0.80520000000000003</v>
      </c>
      <c r="F365" s="182"/>
      <c r="G365" s="183"/>
      <c r="M365" s="179" t="s">
        <v>425</v>
      </c>
      <c r="O365" s="170"/>
    </row>
    <row r="366" spans="1:104">
      <c r="A366" s="177"/>
      <c r="B366" s="180"/>
      <c r="C366" s="328" t="s">
        <v>426</v>
      </c>
      <c r="D366" s="329"/>
      <c r="E366" s="181">
        <v>0.43120000000000003</v>
      </c>
      <c r="F366" s="182"/>
      <c r="G366" s="183"/>
      <c r="M366" s="179" t="s">
        <v>426</v>
      </c>
      <c r="O366" s="170"/>
    </row>
    <row r="367" spans="1:104">
      <c r="A367" s="171">
        <v>76</v>
      </c>
      <c r="B367" s="172" t="s">
        <v>427</v>
      </c>
      <c r="C367" s="173" t="s">
        <v>428</v>
      </c>
      <c r="D367" s="174" t="s">
        <v>84</v>
      </c>
      <c r="E367" s="175">
        <v>70.45</v>
      </c>
      <c r="F367" s="175">
        <v>0</v>
      </c>
      <c r="G367" s="176">
        <f>E367*F367</f>
        <v>0</v>
      </c>
      <c r="O367" s="170">
        <v>2</v>
      </c>
      <c r="AA367" s="146">
        <v>1</v>
      </c>
      <c r="AB367" s="146">
        <v>7</v>
      </c>
      <c r="AC367" s="146">
        <v>7</v>
      </c>
      <c r="AZ367" s="146">
        <v>2</v>
      </c>
      <c r="BA367" s="146">
        <f>IF(AZ367=1,G367,0)</f>
        <v>0</v>
      </c>
      <c r="BB367" s="146">
        <f>IF(AZ367=2,G367,0)</f>
        <v>0</v>
      </c>
      <c r="BC367" s="146">
        <f>IF(AZ367=3,G367,0)</f>
        <v>0</v>
      </c>
      <c r="BD367" s="146">
        <f>IF(AZ367=4,G367,0)</f>
        <v>0</v>
      </c>
      <c r="BE367" s="146">
        <f>IF(AZ367=5,G367,0)</f>
        <v>0</v>
      </c>
      <c r="CA367" s="170">
        <v>1</v>
      </c>
      <c r="CB367" s="170">
        <v>7</v>
      </c>
      <c r="CZ367" s="146">
        <v>8.0000000000000007E-5</v>
      </c>
    </row>
    <row r="368" spans="1:104">
      <c r="A368" s="177"/>
      <c r="B368" s="180"/>
      <c r="C368" s="330" t="s">
        <v>86</v>
      </c>
      <c r="D368" s="329"/>
      <c r="E368" s="204">
        <v>0</v>
      </c>
      <c r="F368" s="182"/>
      <c r="G368" s="183"/>
      <c r="M368" s="179" t="s">
        <v>86</v>
      </c>
      <c r="O368" s="170"/>
    </row>
    <row r="369" spans="1:104">
      <c r="A369" s="177"/>
      <c r="B369" s="180"/>
      <c r="C369" s="330" t="s">
        <v>262</v>
      </c>
      <c r="D369" s="329"/>
      <c r="E369" s="204">
        <v>140.9</v>
      </c>
      <c r="F369" s="182"/>
      <c r="G369" s="183"/>
      <c r="M369" s="179" t="s">
        <v>262</v>
      </c>
      <c r="O369" s="170"/>
    </row>
    <row r="370" spans="1:104">
      <c r="A370" s="177"/>
      <c r="B370" s="180"/>
      <c r="C370" s="330" t="s">
        <v>88</v>
      </c>
      <c r="D370" s="329"/>
      <c r="E370" s="204">
        <v>140.9</v>
      </c>
      <c r="F370" s="182"/>
      <c r="G370" s="183"/>
      <c r="M370" s="179" t="s">
        <v>88</v>
      </c>
      <c r="O370" s="170"/>
    </row>
    <row r="371" spans="1:104">
      <c r="A371" s="177"/>
      <c r="B371" s="180"/>
      <c r="C371" s="328" t="s">
        <v>263</v>
      </c>
      <c r="D371" s="329"/>
      <c r="E371" s="181">
        <v>70.45</v>
      </c>
      <c r="F371" s="182"/>
      <c r="G371" s="183"/>
      <c r="M371" s="179" t="s">
        <v>263</v>
      </c>
      <c r="O371" s="170"/>
    </row>
    <row r="372" spans="1:104" ht="22.5">
      <c r="A372" s="171">
        <v>77</v>
      </c>
      <c r="B372" s="172" t="s">
        <v>429</v>
      </c>
      <c r="C372" s="173" t="s">
        <v>430</v>
      </c>
      <c r="D372" s="174" t="s">
        <v>84</v>
      </c>
      <c r="E372" s="175">
        <v>501.13049999999998</v>
      </c>
      <c r="F372" s="175">
        <v>0</v>
      </c>
      <c r="G372" s="176">
        <f>E372*F372</f>
        <v>0</v>
      </c>
      <c r="O372" s="170">
        <v>2</v>
      </c>
      <c r="AA372" s="146">
        <v>1</v>
      </c>
      <c r="AB372" s="146">
        <v>7</v>
      </c>
      <c r="AC372" s="146">
        <v>7</v>
      </c>
      <c r="AZ372" s="146">
        <v>2</v>
      </c>
      <c r="BA372" s="146">
        <f>IF(AZ372=1,G372,0)</f>
        <v>0</v>
      </c>
      <c r="BB372" s="146">
        <f>IF(AZ372=2,G372,0)</f>
        <v>0</v>
      </c>
      <c r="BC372" s="146">
        <f>IF(AZ372=3,G372,0)</f>
        <v>0</v>
      </c>
      <c r="BD372" s="146">
        <f>IF(AZ372=4,G372,0)</f>
        <v>0</v>
      </c>
      <c r="BE372" s="146">
        <f>IF(AZ372=5,G372,0)</f>
        <v>0</v>
      </c>
      <c r="CA372" s="170">
        <v>1</v>
      </c>
      <c r="CB372" s="170">
        <v>7</v>
      </c>
      <c r="CZ372" s="146">
        <v>5.7000000000000002E-3</v>
      </c>
    </row>
    <row r="373" spans="1:104">
      <c r="A373" s="177"/>
      <c r="B373" s="180"/>
      <c r="C373" s="328" t="s">
        <v>314</v>
      </c>
      <c r="D373" s="329"/>
      <c r="E373" s="181">
        <v>0</v>
      </c>
      <c r="F373" s="182"/>
      <c r="G373" s="183"/>
      <c r="M373" s="179" t="s">
        <v>314</v>
      </c>
      <c r="O373" s="170"/>
    </row>
    <row r="374" spans="1:104">
      <c r="A374" s="177"/>
      <c r="B374" s="180"/>
      <c r="C374" s="328" t="s">
        <v>315</v>
      </c>
      <c r="D374" s="329"/>
      <c r="E374" s="181">
        <v>259.08870000000002</v>
      </c>
      <c r="F374" s="182"/>
      <c r="G374" s="183"/>
      <c r="M374" s="179" t="s">
        <v>315</v>
      </c>
      <c r="O374" s="170"/>
    </row>
    <row r="375" spans="1:104">
      <c r="A375" s="177"/>
      <c r="B375" s="180"/>
      <c r="C375" s="328" t="s">
        <v>316</v>
      </c>
      <c r="D375" s="329"/>
      <c r="E375" s="181">
        <v>242.04179999999999</v>
      </c>
      <c r="F375" s="182"/>
      <c r="G375" s="183"/>
      <c r="M375" s="179" t="s">
        <v>316</v>
      </c>
      <c r="O375" s="170"/>
    </row>
    <row r="376" spans="1:104" ht="22.5">
      <c r="A376" s="171">
        <v>78</v>
      </c>
      <c r="B376" s="172" t="s">
        <v>431</v>
      </c>
      <c r="C376" s="173" t="s">
        <v>432</v>
      </c>
      <c r="D376" s="174" t="s">
        <v>84</v>
      </c>
      <c r="E376" s="175">
        <v>13.505800000000001</v>
      </c>
      <c r="F376" s="175">
        <v>0</v>
      </c>
      <c r="G376" s="176">
        <f>E376*F376</f>
        <v>0</v>
      </c>
      <c r="O376" s="170">
        <v>2</v>
      </c>
      <c r="AA376" s="146">
        <v>1</v>
      </c>
      <c r="AB376" s="146">
        <v>7</v>
      </c>
      <c r="AC376" s="146">
        <v>7</v>
      </c>
      <c r="AZ376" s="146">
        <v>2</v>
      </c>
      <c r="BA376" s="146">
        <f>IF(AZ376=1,G376,0)</f>
        <v>0</v>
      </c>
      <c r="BB376" s="146">
        <f>IF(AZ376=2,G376,0)</f>
        <v>0</v>
      </c>
      <c r="BC376" s="146">
        <f>IF(AZ376=3,G376,0)</f>
        <v>0</v>
      </c>
      <c r="BD376" s="146">
        <f>IF(AZ376=4,G376,0)</f>
        <v>0</v>
      </c>
      <c r="BE376" s="146">
        <f>IF(AZ376=5,G376,0)</f>
        <v>0</v>
      </c>
      <c r="CA376" s="170">
        <v>1</v>
      </c>
      <c r="CB376" s="170">
        <v>7</v>
      </c>
      <c r="CZ376" s="146">
        <v>6.1000000000000004E-3</v>
      </c>
    </row>
    <row r="377" spans="1:104">
      <c r="A377" s="177"/>
      <c r="B377" s="180"/>
      <c r="C377" s="328" t="s">
        <v>314</v>
      </c>
      <c r="D377" s="329"/>
      <c r="E377" s="181">
        <v>0</v>
      </c>
      <c r="F377" s="182"/>
      <c r="G377" s="183"/>
      <c r="M377" s="179" t="s">
        <v>314</v>
      </c>
      <c r="O377" s="170"/>
    </row>
    <row r="378" spans="1:104">
      <c r="A378" s="177"/>
      <c r="B378" s="180"/>
      <c r="C378" s="328" t="s">
        <v>418</v>
      </c>
      <c r="D378" s="329"/>
      <c r="E378" s="181">
        <v>0</v>
      </c>
      <c r="F378" s="182"/>
      <c r="G378" s="183"/>
      <c r="M378" s="179" t="s">
        <v>418</v>
      </c>
      <c r="O378" s="170"/>
    </row>
    <row r="379" spans="1:104">
      <c r="A379" s="177"/>
      <c r="B379" s="180"/>
      <c r="C379" s="328" t="s">
        <v>419</v>
      </c>
      <c r="D379" s="329"/>
      <c r="E379" s="181">
        <v>1.4036</v>
      </c>
      <c r="F379" s="182"/>
      <c r="G379" s="183"/>
      <c r="M379" s="179" t="s">
        <v>419</v>
      </c>
      <c r="O379" s="170"/>
    </row>
    <row r="380" spans="1:104">
      <c r="A380" s="177"/>
      <c r="B380" s="180"/>
      <c r="C380" s="328" t="s">
        <v>420</v>
      </c>
      <c r="D380" s="329"/>
      <c r="E380" s="181">
        <v>1.254</v>
      </c>
      <c r="F380" s="182"/>
      <c r="G380" s="183"/>
      <c r="M380" s="179" t="s">
        <v>420</v>
      </c>
      <c r="O380" s="170"/>
    </row>
    <row r="381" spans="1:104">
      <c r="A381" s="177"/>
      <c r="B381" s="180"/>
      <c r="C381" s="328" t="s">
        <v>421</v>
      </c>
      <c r="D381" s="329"/>
      <c r="E381" s="181">
        <v>0.75900000000000001</v>
      </c>
      <c r="F381" s="182"/>
      <c r="G381" s="183"/>
      <c r="M381" s="179" t="s">
        <v>421</v>
      </c>
      <c r="O381" s="170"/>
    </row>
    <row r="382" spans="1:104">
      <c r="A382" s="177"/>
      <c r="B382" s="180"/>
      <c r="C382" s="328" t="s">
        <v>422</v>
      </c>
      <c r="D382" s="329"/>
      <c r="E382" s="181">
        <v>1.6719999999999999</v>
      </c>
      <c r="F382" s="182"/>
      <c r="G382" s="183"/>
      <c r="M382" s="179" t="s">
        <v>422</v>
      </c>
      <c r="O382" s="170"/>
    </row>
    <row r="383" spans="1:104">
      <c r="A383" s="177"/>
      <c r="B383" s="180"/>
      <c r="C383" s="328" t="s">
        <v>423</v>
      </c>
      <c r="D383" s="329"/>
      <c r="E383" s="181">
        <v>5.3196000000000003</v>
      </c>
      <c r="F383" s="182"/>
      <c r="G383" s="183"/>
      <c r="M383" s="179" t="s">
        <v>423</v>
      </c>
      <c r="O383" s="170"/>
    </row>
    <row r="384" spans="1:104">
      <c r="A384" s="177"/>
      <c r="B384" s="180"/>
      <c r="C384" s="328" t="s">
        <v>424</v>
      </c>
      <c r="D384" s="329"/>
      <c r="E384" s="181">
        <v>1.8612</v>
      </c>
      <c r="F384" s="182"/>
      <c r="G384" s="183"/>
      <c r="M384" s="179" t="s">
        <v>424</v>
      </c>
      <c r="O384" s="170"/>
    </row>
    <row r="385" spans="1:104">
      <c r="A385" s="177"/>
      <c r="B385" s="180"/>
      <c r="C385" s="328" t="s">
        <v>425</v>
      </c>
      <c r="D385" s="329"/>
      <c r="E385" s="181">
        <v>0.80520000000000003</v>
      </c>
      <c r="F385" s="182"/>
      <c r="G385" s="183"/>
      <c r="M385" s="179" t="s">
        <v>425</v>
      </c>
      <c r="O385" s="170"/>
    </row>
    <row r="386" spans="1:104">
      <c r="A386" s="177"/>
      <c r="B386" s="180"/>
      <c r="C386" s="328" t="s">
        <v>426</v>
      </c>
      <c r="D386" s="329"/>
      <c r="E386" s="181">
        <v>0.43120000000000003</v>
      </c>
      <c r="F386" s="182"/>
      <c r="G386" s="183"/>
      <c r="M386" s="179" t="s">
        <v>426</v>
      </c>
      <c r="O386" s="170"/>
    </row>
    <row r="387" spans="1:104" ht="22.5">
      <c r="A387" s="171">
        <v>79</v>
      </c>
      <c r="B387" s="172" t="s">
        <v>433</v>
      </c>
      <c r="C387" s="173" t="s">
        <v>434</v>
      </c>
      <c r="D387" s="174" t="s">
        <v>84</v>
      </c>
      <c r="E387" s="175">
        <v>123.12</v>
      </c>
      <c r="F387" s="175">
        <v>0</v>
      </c>
      <c r="G387" s="176">
        <f>E387*F387</f>
        <v>0</v>
      </c>
      <c r="O387" s="170">
        <v>2</v>
      </c>
      <c r="AA387" s="146">
        <v>1</v>
      </c>
      <c r="AB387" s="146">
        <v>7</v>
      </c>
      <c r="AC387" s="146">
        <v>7</v>
      </c>
      <c r="AZ387" s="146">
        <v>2</v>
      </c>
      <c r="BA387" s="146">
        <f>IF(AZ387=1,G387,0)</f>
        <v>0</v>
      </c>
      <c r="BB387" s="146">
        <f>IF(AZ387=2,G387,0)</f>
        <v>0</v>
      </c>
      <c r="BC387" s="146">
        <f>IF(AZ387=3,G387,0)</f>
        <v>0</v>
      </c>
      <c r="BD387" s="146">
        <f>IF(AZ387=4,G387,0)</f>
        <v>0</v>
      </c>
      <c r="BE387" s="146">
        <f>IF(AZ387=5,G387,0)</f>
        <v>0</v>
      </c>
      <c r="CA387" s="170">
        <v>1</v>
      </c>
      <c r="CB387" s="170">
        <v>7</v>
      </c>
      <c r="CZ387" s="146">
        <v>5.9800000000000001E-3</v>
      </c>
    </row>
    <row r="388" spans="1:104">
      <c r="A388" s="177"/>
      <c r="B388" s="180"/>
      <c r="C388" s="330" t="s">
        <v>86</v>
      </c>
      <c r="D388" s="329"/>
      <c r="E388" s="204">
        <v>0</v>
      </c>
      <c r="F388" s="182"/>
      <c r="G388" s="183"/>
      <c r="M388" s="179" t="s">
        <v>86</v>
      </c>
      <c r="O388" s="170"/>
    </row>
    <row r="389" spans="1:104">
      <c r="A389" s="177"/>
      <c r="B389" s="180"/>
      <c r="C389" s="330" t="s">
        <v>262</v>
      </c>
      <c r="D389" s="329"/>
      <c r="E389" s="204">
        <v>140.9</v>
      </c>
      <c r="F389" s="182"/>
      <c r="G389" s="183"/>
      <c r="M389" s="179" t="s">
        <v>262</v>
      </c>
      <c r="O389" s="170"/>
    </row>
    <row r="390" spans="1:104">
      <c r="A390" s="177"/>
      <c r="B390" s="180"/>
      <c r="C390" s="330" t="s">
        <v>88</v>
      </c>
      <c r="D390" s="329"/>
      <c r="E390" s="204">
        <v>140.9</v>
      </c>
      <c r="F390" s="182"/>
      <c r="G390" s="183"/>
      <c r="M390" s="179" t="s">
        <v>88</v>
      </c>
      <c r="O390" s="170"/>
    </row>
    <row r="391" spans="1:104">
      <c r="A391" s="177"/>
      <c r="B391" s="180"/>
      <c r="C391" s="328" t="s">
        <v>263</v>
      </c>
      <c r="D391" s="329"/>
      <c r="E391" s="181">
        <v>70.45</v>
      </c>
      <c r="F391" s="182"/>
      <c r="G391" s="183"/>
      <c r="M391" s="179" t="s">
        <v>263</v>
      </c>
      <c r="O391" s="170"/>
    </row>
    <row r="392" spans="1:104">
      <c r="A392" s="177"/>
      <c r="B392" s="180"/>
      <c r="C392" s="328" t="s">
        <v>266</v>
      </c>
      <c r="D392" s="329"/>
      <c r="E392" s="181">
        <v>43.47</v>
      </c>
      <c r="F392" s="182"/>
      <c r="G392" s="183"/>
      <c r="M392" s="179" t="s">
        <v>266</v>
      </c>
      <c r="O392" s="170"/>
    </row>
    <row r="393" spans="1:104">
      <c r="A393" s="177"/>
      <c r="B393" s="180"/>
      <c r="C393" s="328" t="s">
        <v>267</v>
      </c>
      <c r="D393" s="329"/>
      <c r="E393" s="181">
        <v>9.1999999999999993</v>
      </c>
      <c r="F393" s="182"/>
      <c r="G393" s="183"/>
      <c r="M393" s="179" t="s">
        <v>267</v>
      </c>
      <c r="O393" s="170"/>
    </row>
    <row r="394" spans="1:104">
      <c r="A394" s="171">
        <v>80</v>
      </c>
      <c r="B394" s="172" t="s">
        <v>435</v>
      </c>
      <c r="C394" s="173" t="s">
        <v>436</v>
      </c>
      <c r="D394" s="174" t="s">
        <v>329</v>
      </c>
      <c r="E394" s="175">
        <v>10</v>
      </c>
      <c r="F394" s="175">
        <v>0</v>
      </c>
      <c r="G394" s="176">
        <f>E394*F394</f>
        <v>0</v>
      </c>
      <c r="O394" s="170">
        <v>2</v>
      </c>
      <c r="AA394" s="146">
        <v>1</v>
      </c>
      <c r="AB394" s="146">
        <v>7</v>
      </c>
      <c r="AC394" s="146">
        <v>7</v>
      </c>
      <c r="AZ394" s="146">
        <v>2</v>
      </c>
      <c r="BA394" s="146">
        <f>IF(AZ394=1,G394,0)</f>
        <v>0</v>
      </c>
      <c r="BB394" s="146">
        <f>IF(AZ394=2,G394,0)</f>
        <v>0</v>
      </c>
      <c r="BC394" s="146">
        <f>IF(AZ394=3,G394,0)</f>
        <v>0</v>
      </c>
      <c r="BD394" s="146">
        <f>IF(AZ394=4,G394,0)</f>
        <v>0</v>
      </c>
      <c r="BE394" s="146">
        <f>IF(AZ394=5,G394,0)</f>
        <v>0</v>
      </c>
      <c r="CA394" s="170">
        <v>1</v>
      </c>
      <c r="CB394" s="170">
        <v>7</v>
      </c>
      <c r="CZ394" s="146">
        <v>2.9E-4</v>
      </c>
    </row>
    <row r="395" spans="1:104">
      <c r="A395" s="177"/>
      <c r="B395" s="180"/>
      <c r="C395" s="328" t="s">
        <v>437</v>
      </c>
      <c r="D395" s="329"/>
      <c r="E395" s="181">
        <v>10</v>
      </c>
      <c r="F395" s="182"/>
      <c r="G395" s="183"/>
      <c r="M395" s="179" t="s">
        <v>437</v>
      </c>
      <c r="O395" s="170"/>
    </row>
    <row r="396" spans="1:104">
      <c r="A396" s="171">
        <v>81</v>
      </c>
      <c r="B396" s="172" t="s">
        <v>438</v>
      </c>
      <c r="C396" s="173" t="s">
        <v>439</v>
      </c>
      <c r="D396" s="174" t="s">
        <v>84</v>
      </c>
      <c r="E396" s="175">
        <v>84.54</v>
      </c>
      <c r="F396" s="175">
        <v>0</v>
      </c>
      <c r="G396" s="176">
        <f>E396*F396</f>
        <v>0</v>
      </c>
      <c r="O396" s="170">
        <v>2</v>
      </c>
      <c r="AA396" s="146">
        <v>3</v>
      </c>
      <c r="AB396" s="146">
        <v>7</v>
      </c>
      <c r="AC396" s="146">
        <v>283231414</v>
      </c>
      <c r="AZ396" s="146">
        <v>2</v>
      </c>
      <c r="BA396" s="146">
        <f>IF(AZ396=1,G396,0)</f>
        <v>0</v>
      </c>
      <c r="BB396" s="146">
        <f>IF(AZ396=2,G396,0)</f>
        <v>0</v>
      </c>
      <c r="BC396" s="146">
        <f>IF(AZ396=3,G396,0)</f>
        <v>0</v>
      </c>
      <c r="BD396" s="146">
        <f>IF(AZ396=4,G396,0)</f>
        <v>0</v>
      </c>
      <c r="BE396" s="146">
        <f>IF(AZ396=5,G396,0)</f>
        <v>0</v>
      </c>
      <c r="CA396" s="170">
        <v>3</v>
      </c>
      <c r="CB396" s="170">
        <v>7</v>
      </c>
      <c r="CZ396" s="146">
        <v>2.0000000000000001E-4</v>
      </c>
    </row>
    <row r="397" spans="1:104">
      <c r="A397" s="177"/>
      <c r="B397" s="180"/>
      <c r="C397" s="330" t="s">
        <v>86</v>
      </c>
      <c r="D397" s="329"/>
      <c r="E397" s="204">
        <v>0</v>
      </c>
      <c r="F397" s="182"/>
      <c r="G397" s="183"/>
      <c r="M397" s="179" t="s">
        <v>86</v>
      </c>
      <c r="O397" s="170"/>
    </row>
    <row r="398" spans="1:104">
      <c r="A398" s="177"/>
      <c r="B398" s="180"/>
      <c r="C398" s="330" t="s">
        <v>262</v>
      </c>
      <c r="D398" s="329"/>
      <c r="E398" s="204">
        <v>140.9</v>
      </c>
      <c r="F398" s="182"/>
      <c r="G398" s="183"/>
      <c r="M398" s="179" t="s">
        <v>262</v>
      </c>
      <c r="O398" s="170"/>
    </row>
    <row r="399" spans="1:104">
      <c r="A399" s="177"/>
      <c r="B399" s="180"/>
      <c r="C399" s="330" t="s">
        <v>88</v>
      </c>
      <c r="D399" s="329"/>
      <c r="E399" s="204">
        <v>140.9</v>
      </c>
      <c r="F399" s="182"/>
      <c r="G399" s="183"/>
      <c r="M399" s="179" t="s">
        <v>88</v>
      </c>
      <c r="O399" s="170"/>
    </row>
    <row r="400" spans="1:104">
      <c r="A400" s="177"/>
      <c r="B400" s="180"/>
      <c r="C400" s="328" t="s">
        <v>440</v>
      </c>
      <c r="D400" s="329"/>
      <c r="E400" s="181">
        <v>84.54</v>
      </c>
      <c r="F400" s="182"/>
      <c r="G400" s="183"/>
      <c r="M400" s="179" t="s">
        <v>440</v>
      </c>
      <c r="O400" s="170"/>
    </row>
    <row r="401" spans="1:104">
      <c r="A401" s="171">
        <v>82</v>
      </c>
      <c r="B401" s="172" t="s">
        <v>441</v>
      </c>
      <c r="C401" s="173" t="s">
        <v>442</v>
      </c>
      <c r="D401" s="174" t="s">
        <v>61</v>
      </c>
      <c r="E401" s="175">
        <v>0</v>
      </c>
      <c r="F401" s="175">
        <v>0</v>
      </c>
      <c r="G401" s="176">
        <f>E401*F401</f>
        <v>0</v>
      </c>
      <c r="O401" s="170">
        <v>2</v>
      </c>
      <c r="AA401" s="146">
        <v>7</v>
      </c>
      <c r="AB401" s="146">
        <v>1002</v>
      </c>
      <c r="AC401" s="146">
        <v>5</v>
      </c>
      <c r="AZ401" s="146">
        <v>2</v>
      </c>
      <c r="BA401" s="146">
        <f>IF(AZ401=1,G401,0)</f>
        <v>0</v>
      </c>
      <c r="BB401" s="146">
        <f>IF(AZ401=2,G401,0)</f>
        <v>0</v>
      </c>
      <c r="BC401" s="146">
        <f>IF(AZ401=3,G401,0)</f>
        <v>0</v>
      </c>
      <c r="BD401" s="146">
        <f>IF(AZ401=4,G401,0)</f>
        <v>0</v>
      </c>
      <c r="BE401" s="146">
        <f>IF(AZ401=5,G401,0)</f>
        <v>0</v>
      </c>
      <c r="CA401" s="170">
        <v>7</v>
      </c>
      <c r="CB401" s="170">
        <v>1002</v>
      </c>
      <c r="CZ401" s="146">
        <v>0</v>
      </c>
    </row>
    <row r="402" spans="1:104">
      <c r="A402" s="184"/>
      <c r="B402" s="185" t="s">
        <v>77</v>
      </c>
      <c r="C402" s="186" t="str">
        <f>CONCATENATE(B345," ",C345)</f>
        <v>711 Izolace proti vodě</v>
      </c>
      <c r="D402" s="187"/>
      <c r="E402" s="188"/>
      <c r="F402" s="189"/>
      <c r="G402" s="190">
        <f>SUM(G345:G401)</f>
        <v>0</v>
      </c>
      <c r="O402" s="170">
        <v>4</v>
      </c>
      <c r="BA402" s="191">
        <f>SUM(BA345:BA401)</f>
        <v>0</v>
      </c>
      <c r="BB402" s="191">
        <f>SUM(BB345:BB401)</f>
        <v>0</v>
      </c>
      <c r="BC402" s="191">
        <f>SUM(BC345:BC401)</f>
        <v>0</v>
      </c>
      <c r="BD402" s="191">
        <f>SUM(BD345:BD401)</f>
        <v>0</v>
      </c>
      <c r="BE402" s="191">
        <f>SUM(BE345:BE401)</f>
        <v>0</v>
      </c>
    </row>
    <row r="403" spans="1:104">
      <c r="A403" s="163" t="s">
        <v>73</v>
      </c>
      <c r="B403" s="164" t="s">
        <v>443</v>
      </c>
      <c r="C403" s="165" t="s">
        <v>444</v>
      </c>
      <c r="D403" s="166"/>
      <c r="E403" s="167"/>
      <c r="F403" s="167"/>
      <c r="G403" s="168"/>
      <c r="H403" s="169"/>
      <c r="I403" s="169"/>
      <c r="O403" s="170">
        <v>1</v>
      </c>
    </row>
    <row r="404" spans="1:104">
      <c r="A404" s="171">
        <v>83</v>
      </c>
      <c r="B404" s="172" t="s">
        <v>445</v>
      </c>
      <c r="C404" s="173" t="s">
        <v>446</v>
      </c>
      <c r="D404" s="174" t="s">
        <v>84</v>
      </c>
      <c r="E404" s="175">
        <v>242.04179999999999</v>
      </c>
      <c r="F404" s="175">
        <v>0</v>
      </c>
      <c r="G404" s="176">
        <f>E404*F404</f>
        <v>0</v>
      </c>
      <c r="O404" s="170">
        <v>2</v>
      </c>
      <c r="AA404" s="146">
        <v>1</v>
      </c>
      <c r="AB404" s="146">
        <v>7</v>
      </c>
      <c r="AC404" s="146">
        <v>7</v>
      </c>
      <c r="AZ404" s="146">
        <v>2</v>
      </c>
      <c r="BA404" s="146">
        <f>IF(AZ404=1,G404,0)</f>
        <v>0</v>
      </c>
      <c r="BB404" s="146">
        <f>IF(AZ404=2,G404,0)</f>
        <v>0</v>
      </c>
      <c r="BC404" s="146">
        <f>IF(AZ404=3,G404,0)</f>
        <v>0</v>
      </c>
      <c r="BD404" s="146">
        <f>IF(AZ404=4,G404,0)</f>
        <v>0</v>
      </c>
      <c r="BE404" s="146">
        <f>IF(AZ404=5,G404,0)</f>
        <v>0</v>
      </c>
      <c r="CA404" s="170">
        <v>1</v>
      </c>
      <c r="CB404" s="170">
        <v>7</v>
      </c>
      <c r="CZ404" s="146">
        <v>0</v>
      </c>
    </row>
    <row r="405" spans="1:104">
      <c r="A405" s="177"/>
      <c r="B405" s="180"/>
      <c r="C405" s="328" t="s">
        <v>447</v>
      </c>
      <c r="D405" s="329"/>
      <c r="E405" s="181">
        <v>242.04179999999999</v>
      </c>
      <c r="F405" s="182"/>
      <c r="G405" s="183"/>
      <c r="M405" s="179" t="s">
        <v>447</v>
      </c>
      <c r="O405" s="170"/>
    </row>
    <row r="406" spans="1:104">
      <c r="A406" s="171">
        <v>84</v>
      </c>
      <c r="B406" s="172" t="s">
        <v>448</v>
      </c>
      <c r="C406" s="173" t="s">
        <v>449</v>
      </c>
      <c r="D406" s="174" t="s">
        <v>84</v>
      </c>
      <c r="E406" s="175">
        <v>259.08870000000002</v>
      </c>
      <c r="F406" s="175">
        <v>0</v>
      </c>
      <c r="G406" s="176">
        <f>E406*F406</f>
        <v>0</v>
      </c>
      <c r="O406" s="170">
        <v>2</v>
      </c>
      <c r="AA406" s="146">
        <v>1</v>
      </c>
      <c r="AB406" s="146">
        <v>7</v>
      </c>
      <c r="AC406" s="146">
        <v>7</v>
      </c>
      <c r="AZ406" s="146">
        <v>2</v>
      </c>
      <c r="BA406" s="146">
        <f>IF(AZ406=1,G406,0)</f>
        <v>0</v>
      </c>
      <c r="BB406" s="146">
        <f>IF(AZ406=2,G406,0)</f>
        <v>0</v>
      </c>
      <c r="BC406" s="146">
        <f>IF(AZ406=3,G406,0)</f>
        <v>0</v>
      </c>
      <c r="BD406" s="146">
        <f>IF(AZ406=4,G406,0)</f>
        <v>0</v>
      </c>
      <c r="BE406" s="146">
        <f>IF(AZ406=5,G406,0)</f>
        <v>0</v>
      </c>
      <c r="CA406" s="170">
        <v>1</v>
      </c>
      <c r="CB406" s="170">
        <v>7</v>
      </c>
      <c r="CZ406" s="146">
        <v>0</v>
      </c>
    </row>
    <row r="407" spans="1:104">
      <c r="A407" s="177"/>
      <c r="B407" s="180"/>
      <c r="C407" s="328" t="s">
        <v>450</v>
      </c>
      <c r="D407" s="329"/>
      <c r="E407" s="181">
        <v>259.08870000000002</v>
      </c>
      <c r="F407" s="182"/>
      <c r="G407" s="183"/>
      <c r="M407" s="179" t="s">
        <v>450</v>
      </c>
      <c r="O407" s="170"/>
    </row>
    <row r="408" spans="1:104">
      <c r="A408" s="171">
        <v>85</v>
      </c>
      <c r="B408" s="172" t="s">
        <v>451</v>
      </c>
      <c r="C408" s="173" t="s">
        <v>452</v>
      </c>
      <c r="D408" s="174" t="s">
        <v>84</v>
      </c>
      <c r="E408" s="175">
        <v>242.04179999999999</v>
      </c>
      <c r="F408" s="175">
        <v>0</v>
      </c>
      <c r="G408" s="176">
        <f>E408*F408</f>
        <v>0</v>
      </c>
      <c r="O408" s="170">
        <v>2</v>
      </c>
      <c r="AA408" s="146">
        <v>1</v>
      </c>
      <c r="AB408" s="146">
        <v>7</v>
      </c>
      <c r="AC408" s="146">
        <v>7</v>
      </c>
      <c r="AZ408" s="146">
        <v>2</v>
      </c>
      <c r="BA408" s="146">
        <f>IF(AZ408=1,G408,0)</f>
        <v>0</v>
      </c>
      <c r="BB408" s="146">
        <f>IF(AZ408=2,G408,0)</f>
        <v>0</v>
      </c>
      <c r="BC408" s="146">
        <f>IF(AZ408=3,G408,0)</f>
        <v>0</v>
      </c>
      <c r="BD408" s="146">
        <f>IF(AZ408=4,G408,0)</f>
        <v>0</v>
      </c>
      <c r="BE408" s="146">
        <f>IF(AZ408=5,G408,0)</f>
        <v>0</v>
      </c>
      <c r="CA408" s="170">
        <v>1</v>
      </c>
      <c r="CB408" s="170">
        <v>7</v>
      </c>
      <c r="CZ408" s="146">
        <v>0</v>
      </c>
    </row>
    <row r="409" spans="1:104">
      <c r="A409" s="177"/>
      <c r="B409" s="180"/>
      <c r="C409" s="328" t="s">
        <v>447</v>
      </c>
      <c r="D409" s="329"/>
      <c r="E409" s="181">
        <v>242.04179999999999</v>
      </c>
      <c r="F409" s="182"/>
      <c r="G409" s="183"/>
      <c r="M409" s="179" t="s">
        <v>447</v>
      </c>
      <c r="O409" s="170"/>
    </row>
    <row r="410" spans="1:104">
      <c r="A410" s="171">
        <v>86</v>
      </c>
      <c r="B410" s="172" t="s">
        <v>453</v>
      </c>
      <c r="C410" s="173" t="s">
        <v>454</v>
      </c>
      <c r="D410" s="174" t="s">
        <v>329</v>
      </c>
      <c r="E410" s="175">
        <v>5</v>
      </c>
      <c r="F410" s="175">
        <v>0</v>
      </c>
      <c r="G410" s="176">
        <f>E410*F410</f>
        <v>0</v>
      </c>
      <c r="O410" s="170">
        <v>2</v>
      </c>
      <c r="AA410" s="146">
        <v>1</v>
      </c>
      <c r="AB410" s="146">
        <v>7</v>
      </c>
      <c r="AC410" s="146">
        <v>7</v>
      </c>
      <c r="AZ410" s="146">
        <v>2</v>
      </c>
      <c r="BA410" s="146">
        <f>IF(AZ410=1,G410,0)</f>
        <v>0</v>
      </c>
      <c r="BB410" s="146">
        <f>IF(AZ410=2,G410,0)</f>
        <v>0</v>
      </c>
      <c r="BC410" s="146">
        <f>IF(AZ410=3,G410,0)</f>
        <v>0</v>
      </c>
      <c r="BD410" s="146">
        <f>IF(AZ410=4,G410,0)</f>
        <v>0</v>
      </c>
      <c r="BE410" s="146">
        <f>IF(AZ410=5,G410,0)</f>
        <v>0</v>
      </c>
      <c r="CA410" s="170">
        <v>1</v>
      </c>
      <c r="CB410" s="170">
        <v>7</v>
      </c>
      <c r="CZ410" s="146">
        <v>0</v>
      </c>
    </row>
    <row r="411" spans="1:104">
      <c r="A411" s="177"/>
      <c r="B411" s="180"/>
      <c r="C411" s="328" t="s">
        <v>455</v>
      </c>
      <c r="D411" s="329"/>
      <c r="E411" s="181">
        <v>5</v>
      </c>
      <c r="F411" s="182"/>
      <c r="G411" s="183"/>
      <c r="M411" s="179" t="s">
        <v>455</v>
      </c>
      <c r="O411" s="170"/>
    </row>
    <row r="412" spans="1:104" ht="22.5">
      <c r="A412" s="171">
        <v>87</v>
      </c>
      <c r="B412" s="172" t="s">
        <v>456</v>
      </c>
      <c r="C412" s="173" t="s">
        <v>457</v>
      </c>
      <c r="D412" s="174" t="s">
        <v>84</v>
      </c>
      <c r="E412" s="175">
        <v>501.13049999999998</v>
      </c>
      <c r="F412" s="175">
        <v>0</v>
      </c>
      <c r="G412" s="176">
        <f>E412*F412</f>
        <v>0</v>
      </c>
      <c r="O412" s="170">
        <v>2</v>
      </c>
      <c r="AA412" s="146">
        <v>1</v>
      </c>
      <c r="AB412" s="146">
        <v>7</v>
      </c>
      <c r="AC412" s="146">
        <v>7</v>
      </c>
      <c r="AZ412" s="146">
        <v>2</v>
      </c>
      <c r="BA412" s="146">
        <f>IF(AZ412=1,G412,0)</f>
        <v>0</v>
      </c>
      <c r="BB412" s="146">
        <f>IF(AZ412=2,G412,0)</f>
        <v>0</v>
      </c>
      <c r="BC412" s="146">
        <f>IF(AZ412=3,G412,0)</f>
        <v>0</v>
      </c>
      <c r="BD412" s="146">
        <f>IF(AZ412=4,G412,0)</f>
        <v>0</v>
      </c>
      <c r="BE412" s="146">
        <f>IF(AZ412=5,G412,0)</f>
        <v>0</v>
      </c>
      <c r="CA412" s="170">
        <v>1</v>
      </c>
      <c r="CB412" s="170">
        <v>7</v>
      </c>
      <c r="CZ412" s="146">
        <v>5.3E-3</v>
      </c>
    </row>
    <row r="413" spans="1:104">
      <c r="A413" s="177"/>
      <c r="B413" s="180"/>
      <c r="C413" s="328" t="s">
        <v>314</v>
      </c>
      <c r="D413" s="329"/>
      <c r="E413" s="181">
        <v>0</v>
      </c>
      <c r="F413" s="182"/>
      <c r="G413" s="183"/>
      <c r="M413" s="179" t="s">
        <v>314</v>
      </c>
      <c r="O413" s="170"/>
    </row>
    <row r="414" spans="1:104">
      <c r="A414" s="177"/>
      <c r="B414" s="180"/>
      <c r="C414" s="328" t="s">
        <v>458</v>
      </c>
      <c r="D414" s="329"/>
      <c r="E414" s="181">
        <v>0</v>
      </c>
      <c r="F414" s="182"/>
      <c r="G414" s="183"/>
      <c r="M414" s="179" t="s">
        <v>458</v>
      </c>
      <c r="O414" s="170"/>
    </row>
    <row r="415" spans="1:104">
      <c r="A415" s="177"/>
      <c r="B415" s="180"/>
      <c r="C415" s="328" t="s">
        <v>315</v>
      </c>
      <c r="D415" s="329"/>
      <c r="E415" s="181">
        <v>259.08870000000002</v>
      </c>
      <c r="F415" s="182"/>
      <c r="G415" s="183"/>
      <c r="M415" s="179" t="s">
        <v>315</v>
      </c>
      <c r="O415" s="170"/>
    </row>
    <row r="416" spans="1:104">
      <c r="A416" s="177"/>
      <c r="B416" s="180"/>
      <c r="C416" s="328" t="s">
        <v>316</v>
      </c>
      <c r="D416" s="329"/>
      <c r="E416" s="181">
        <v>242.04179999999999</v>
      </c>
      <c r="F416" s="182"/>
      <c r="G416" s="183"/>
      <c r="M416" s="179" t="s">
        <v>316</v>
      </c>
      <c r="O416" s="170"/>
    </row>
    <row r="417" spans="1:104" ht="22.5">
      <c r="A417" s="171">
        <v>88</v>
      </c>
      <c r="B417" s="172" t="s">
        <v>459</v>
      </c>
      <c r="C417" s="173" t="s">
        <v>460</v>
      </c>
      <c r="D417" s="174" t="s">
        <v>84</v>
      </c>
      <c r="E417" s="175">
        <v>501.13049999999998</v>
      </c>
      <c r="F417" s="175">
        <v>0</v>
      </c>
      <c r="G417" s="176">
        <f>E417*F417</f>
        <v>0</v>
      </c>
      <c r="O417" s="170">
        <v>2</v>
      </c>
      <c r="AA417" s="146">
        <v>1</v>
      </c>
      <c r="AB417" s="146">
        <v>7</v>
      </c>
      <c r="AC417" s="146">
        <v>7</v>
      </c>
      <c r="AZ417" s="146">
        <v>2</v>
      </c>
      <c r="BA417" s="146">
        <f>IF(AZ417=1,G417,0)</f>
        <v>0</v>
      </c>
      <c r="BB417" s="146">
        <f>IF(AZ417=2,G417,0)</f>
        <v>0</v>
      </c>
      <c r="BC417" s="146">
        <f>IF(AZ417=3,G417,0)</f>
        <v>0</v>
      </c>
      <c r="BD417" s="146">
        <f>IF(AZ417=4,G417,0)</f>
        <v>0</v>
      </c>
      <c r="BE417" s="146">
        <f>IF(AZ417=5,G417,0)</f>
        <v>0</v>
      </c>
      <c r="CA417" s="170">
        <v>1</v>
      </c>
      <c r="CB417" s="170">
        <v>7</v>
      </c>
      <c r="CZ417" s="146">
        <v>8.3000000000000001E-4</v>
      </c>
    </row>
    <row r="418" spans="1:104">
      <c r="A418" s="177"/>
      <c r="B418" s="180"/>
      <c r="C418" s="328" t="s">
        <v>314</v>
      </c>
      <c r="D418" s="329"/>
      <c r="E418" s="181">
        <v>0</v>
      </c>
      <c r="F418" s="182"/>
      <c r="G418" s="183"/>
      <c r="M418" s="179" t="s">
        <v>314</v>
      </c>
      <c r="O418" s="170"/>
    </row>
    <row r="419" spans="1:104">
      <c r="A419" s="177"/>
      <c r="B419" s="180"/>
      <c r="C419" s="328" t="s">
        <v>458</v>
      </c>
      <c r="D419" s="329"/>
      <c r="E419" s="181">
        <v>0</v>
      </c>
      <c r="F419" s="182"/>
      <c r="G419" s="183"/>
      <c r="M419" s="179" t="s">
        <v>458</v>
      </c>
      <c r="O419" s="170"/>
    </row>
    <row r="420" spans="1:104">
      <c r="A420" s="177"/>
      <c r="B420" s="180"/>
      <c r="C420" s="328" t="s">
        <v>315</v>
      </c>
      <c r="D420" s="329"/>
      <c r="E420" s="181">
        <v>259.08870000000002</v>
      </c>
      <c r="F420" s="182"/>
      <c r="G420" s="183"/>
      <c r="M420" s="179" t="s">
        <v>315</v>
      </c>
      <c r="O420" s="170"/>
    </row>
    <row r="421" spans="1:104">
      <c r="A421" s="177"/>
      <c r="B421" s="180"/>
      <c r="C421" s="328" t="s">
        <v>316</v>
      </c>
      <c r="D421" s="329"/>
      <c r="E421" s="181">
        <v>242.04179999999999</v>
      </c>
      <c r="F421" s="182"/>
      <c r="G421" s="183"/>
      <c r="M421" s="179" t="s">
        <v>316</v>
      </c>
      <c r="O421" s="170"/>
    </row>
    <row r="422" spans="1:104" ht="22.5">
      <c r="A422" s="171">
        <v>89</v>
      </c>
      <c r="B422" s="172" t="s">
        <v>461</v>
      </c>
      <c r="C422" s="173" t="s">
        <v>462</v>
      </c>
      <c r="D422" s="174" t="s">
        <v>137</v>
      </c>
      <c r="E422" s="175">
        <v>22.3</v>
      </c>
      <c r="F422" s="175">
        <v>0</v>
      </c>
      <c r="G422" s="176">
        <f>E422*F422</f>
        <v>0</v>
      </c>
      <c r="O422" s="170">
        <v>2</v>
      </c>
      <c r="AA422" s="146">
        <v>1</v>
      </c>
      <c r="AB422" s="146">
        <v>7</v>
      </c>
      <c r="AC422" s="146">
        <v>7</v>
      </c>
      <c r="AZ422" s="146">
        <v>2</v>
      </c>
      <c r="BA422" s="146">
        <f>IF(AZ422=1,G422,0)</f>
        <v>0</v>
      </c>
      <c r="BB422" s="146">
        <f>IF(AZ422=2,G422,0)</f>
        <v>0</v>
      </c>
      <c r="BC422" s="146">
        <f>IF(AZ422=3,G422,0)</f>
        <v>0</v>
      </c>
      <c r="BD422" s="146">
        <f>IF(AZ422=4,G422,0)</f>
        <v>0</v>
      </c>
      <c r="BE422" s="146">
        <f>IF(AZ422=5,G422,0)</f>
        <v>0</v>
      </c>
      <c r="CA422" s="170">
        <v>1</v>
      </c>
      <c r="CB422" s="170">
        <v>7</v>
      </c>
      <c r="CZ422" s="146">
        <v>3.4000000000000002E-4</v>
      </c>
    </row>
    <row r="423" spans="1:104">
      <c r="A423" s="177"/>
      <c r="B423" s="180"/>
      <c r="C423" s="328" t="s">
        <v>463</v>
      </c>
      <c r="D423" s="329"/>
      <c r="E423" s="181">
        <v>0</v>
      </c>
      <c r="F423" s="182"/>
      <c r="G423" s="183"/>
      <c r="M423" s="179" t="s">
        <v>463</v>
      </c>
      <c r="O423" s="170"/>
    </row>
    <row r="424" spans="1:104">
      <c r="A424" s="177"/>
      <c r="B424" s="180"/>
      <c r="C424" s="328" t="s">
        <v>464</v>
      </c>
      <c r="D424" s="329"/>
      <c r="E424" s="181">
        <v>22.3</v>
      </c>
      <c r="F424" s="182"/>
      <c r="G424" s="183"/>
      <c r="M424" s="179" t="s">
        <v>464</v>
      </c>
      <c r="O424" s="170"/>
    </row>
    <row r="425" spans="1:104">
      <c r="A425" s="171">
        <v>90</v>
      </c>
      <c r="B425" s="172" t="s">
        <v>465</v>
      </c>
      <c r="C425" s="173" t="s">
        <v>466</v>
      </c>
      <c r="D425" s="174" t="s">
        <v>137</v>
      </c>
      <c r="E425" s="175">
        <v>25</v>
      </c>
      <c r="F425" s="175">
        <v>0</v>
      </c>
      <c r="G425" s="176">
        <f>E425*F425</f>
        <v>0</v>
      </c>
      <c r="O425" s="170">
        <v>2</v>
      </c>
      <c r="AA425" s="146">
        <v>3</v>
      </c>
      <c r="AB425" s="146">
        <v>7</v>
      </c>
      <c r="AC425" s="146">
        <v>28375982</v>
      </c>
      <c r="AZ425" s="146">
        <v>2</v>
      </c>
      <c r="BA425" s="146">
        <f>IF(AZ425=1,G425,0)</f>
        <v>0</v>
      </c>
      <c r="BB425" s="146">
        <f>IF(AZ425=2,G425,0)</f>
        <v>0</v>
      </c>
      <c r="BC425" s="146">
        <f>IF(AZ425=3,G425,0)</f>
        <v>0</v>
      </c>
      <c r="BD425" s="146">
        <f>IF(AZ425=4,G425,0)</f>
        <v>0</v>
      </c>
      <c r="BE425" s="146">
        <f>IF(AZ425=5,G425,0)</f>
        <v>0</v>
      </c>
      <c r="CA425" s="170">
        <v>3</v>
      </c>
      <c r="CB425" s="170">
        <v>7</v>
      </c>
      <c r="CZ425" s="146">
        <v>2.0000000000000001E-4</v>
      </c>
    </row>
    <row r="426" spans="1:104">
      <c r="A426" s="177"/>
      <c r="B426" s="180"/>
      <c r="C426" s="328" t="s">
        <v>463</v>
      </c>
      <c r="D426" s="329"/>
      <c r="E426" s="181">
        <v>0</v>
      </c>
      <c r="F426" s="182"/>
      <c r="G426" s="183"/>
      <c r="M426" s="179" t="s">
        <v>463</v>
      </c>
      <c r="O426" s="170"/>
    </row>
    <row r="427" spans="1:104">
      <c r="A427" s="177"/>
      <c r="B427" s="180"/>
      <c r="C427" s="330" t="s">
        <v>86</v>
      </c>
      <c r="D427" s="329"/>
      <c r="E427" s="204">
        <v>0</v>
      </c>
      <c r="F427" s="182"/>
      <c r="G427" s="183"/>
      <c r="M427" s="179" t="s">
        <v>86</v>
      </c>
      <c r="O427" s="170"/>
    </row>
    <row r="428" spans="1:104">
      <c r="A428" s="177"/>
      <c r="B428" s="180"/>
      <c r="C428" s="330" t="s">
        <v>467</v>
      </c>
      <c r="D428" s="329"/>
      <c r="E428" s="204">
        <v>24.53</v>
      </c>
      <c r="F428" s="182"/>
      <c r="G428" s="183"/>
      <c r="M428" s="179" t="s">
        <v>467</v>
      </c>
      <c r="O428" s="170"/>
    </row>
    <row r="429" spans="1:104">
      <c r="A429" s="177"/>
      <c r="B429" s="180"/>
      <c r="C429" s="330" t="s">
        <v>88</v>
      </c>
      <c r="D429" s="329"/>
      <c r="E429" s="204">
        <v>24.53</v>
      </c>
      <c r="F429" s="182"/>
      <c r="G429" s="183"/>
      <c r="M429" s="179" t="s">
        <v>88</v>
      </c>
      <c r="O429" s="170"/>
    </row>
    <row r="430" spans="1:104">
      <c r="A430" s="177"/>
      <c r="B430" s="180"/>
      <c r="C430" s="328" t="s">
        <v>468</v>
      </c>
      <c r="D430" s="329"/>
      <c r="E430" s="181">
        <v>25</v>
      </c>
      <c r="F430" s="182"/>
      <c r="G430" s="183"/>
      <c r="M430" s="179">
        <v>25</v>
      </c>
      <c r="O430" s="170"/>
    </row>
    <row r="431" spans="1:104" ht="22.5">
      <c r="A431" s="171">
        <v>91</v>
      </c>
      <c r="B431" s="172" t="s">
        <v>469</v>
      </c>
      <c r="C431" s="173" t="s">
        <v>470</v>
      </c>
      <c r="D431" s="174" t="s">
        <v>84</v>
      </c>
      <c r="E431" s="175">
        <v>601.35659999999996</v>
      </c>
      <c r="F431" s="175">
        <v>0</v>
      </c>
      <c r="G431" s="176">
        <f>E431*F431</f>
        <v>0</v>
      </c>
      <c r="O431" s="170">
        <v>2</v>
      </c>
      <c r="AA431" s="146">
        <v>3</v>
      </c>
      <c r="AB431" s="146">
        <v>7</v>
      </c>
      <c r="AC431" s="146">
        <v>62841164</v>
      </c>
      <c r="AZ431" s="146">
        <v>2</v>
      </c>
      <c r="BA431" s="146">
        <f>IF(AZ431=1,G431,0)</f>
        <v>0</v>
      </c>
      <c r="BB431" s="146">
        <f>IF(AZ431=2,G431,0)</f>
        <v>0</v>
      </c>
      <c r="BC431" s="146">
        <f>IF(AZ431=3,G431,0)</f>
        <v>0</v>
      </c>
      <c r="BD431" s="146">
        <f>IF(AZ431=4,G431,0)</f>
        <v>0</v>
      </c>
      <c r="BE431" s="146">
        <f>IF(AZ431=5,G431,0)</f>
        <v>0</v>
      </c>
      <c r="CA431" s="170">
        <v>3</v>
      </c>
      <c r="CB431" s="170">
        <v>7</v>
      </c>
      <c r="CZ431" s="146">
        <v>2.2000000000000001E-3</v>
      </c>
    </row>
    <row r="432" spans="1:104">
      <c r="A432" s="177"/>
      <c r="B432" s="180"/>
      <c r="C432" s="328" t="s">
        <v>314</v>
      </c>
      <c r="D432" s="329"/>
      <c r="E432" s="181">
        <v>0</v>
      </c>
      <c r="F432" s="182"/>
      <c r="G432" s="183"/>
      <c r="M432" s="179" t="s">
        <v>314</v>
      </c>
      <c r="O432" s="170"/>
    </row>
    <row r="433" spans="1:104">
      <c r="A433" s="177"/>
      <c r="B433" s="180"/>
      <c r="C433" s="330" t="s">
        <v>86</v>
      </c>
      <c r="D433" s="329"/>
      <c r="E433" s="204">
        <v>0</v>
      </c>
      <c r="F433" s="182"/>
      <c r="G433" s="183"/>
      <c r="M433" s="179" t="s">
        <v>86</v>
      </c>
      <c r="O433" s="170"/>
    </row>
    <row r="434" spans="1:104">
      <c r="A434" s="177"/>
      <c r="B434" s="180"/>
      <c r="C434" s="330" t="s">
        <v>315</v>
      </c>
      <c r="D434" s="329"/>
      <c r="E434" s="204">
        <v>259.08870000000002</v>
      </c>
      <c r="F434" s="182"/>
      <c r="G434" s="183"/>
      <c r="M434" s="179" t="s">
        <v>315</v>
      </c>
      <c r="O434" s="170"/>
    </row>
    <row r="435" spans="1:104">
      <c r="A435" s="177"/>
      <c r="B435" s="180"/>
      <c r="C435" s="330" t="s">
        <v>316</v>
      </c>
      <c r="D435" s="329"/>
      <c r="E435" s="204">
        <v>242.04179999999999</v>
      </c>
      <c r="F435" s="182"/>
      <c r="G435" s="183"/>
      <c r="M435" s="179" t="s">
        <v>316</v>
      </c>
      <c r="O435" s="170"/>
    </row>
    <row r="436" spans="1:104">
      <c r="A436" s="177"/>
      <c r="B436" s="180"/>
      <c r="C436" s="330" t="s">
        <v>88</v>
      </c>
      <c r="D436" s="329"/>
      <c r="E436" s="204">
        <v>501.13049999999998</v>
      </c>
      <c r="F436" s="182"/>
      <c r="G436" s="183"/>
      <c r="M436" s="179" t="s">
        <v>88</v>
      </c>
      <c r="O436" s="170"/>
    </row>
    <row r="437" spans="1:104">
      <c r="A437" s="177"/>
      <c r="B437" s="180"/>
      <c r="C437" s="328" t="s">
        <v>471</v>
      </c>
      <c r="D437" s="329"/>
      <c r="E437" s="181">
        <v>601.35659999999996</v>
      </c>
      <c r="F437" s="182"/>
      <c r="G437" s="183"/>
      <c r="M437" s="179" t="s">
        <v>471</v>
      </c>
      <c r="O437" s="170"/>
    </row>
    <row r="438" spans="1:104">
      <c r="A438" s="171">
        <v>92</v>
      </c>
      <c r="B438" s="172" t="s">
        <v>472</v>
      </c>
      <c r="C438" s="173" t="s">
        <v>473</v>
      </c>
      <c r="D438" s="174" t="s">
        <v>61</v>
      </c>
      <c r="E438" s="175">
        <v>0</v>
      </c>
      <c r="F438" s="175">
        <v>0</v>
      </c>
      <c r="G438" s="176">
        <f>E438*F438</f>
        <v>0</v>
      </c>
      <c r="O438" s="170">
        <v>2</v>
      </c>
      <c r="AA438" s="146">
        <v>7</v>
      </c>
      <c r="AB438" s="146">
        <v>1002</v>
      </c>
      <c r="AC438" s="146">
        <v>5</v>
      </c>
      <c r="AZ438" s="146">
        <v>2</v>
      </c>
      <c r="BA438" s="146">
        <f>IF(AZ438=1,G438,0)</f>
        <v>0</v>
      </c>
      <c r="BB438" s="146">
        <f>IF(AZ438=2,G438,0)</f>
        <v>0</v>
      </c>
      <c r="BC438" s="146">
        <f>IF(AZ438=3,G438,0)</f>
        <v>0</v>
      </c>
      <c r="BD438" s="146">
        <f>IF(AZ438=4,G438,0)</f>
        <v>0</v>
      </c>
      <c r="BE438" s="146">
        <f>IF(AZ438=5,G438,0)</f>
        <v>0</v>
      </c>
      <c r="CA438" s="170">
        <v>7</v>
      </c>
      <c r="CB438" s="170">
        <v>1002</v>
      </c>
      <c r="CZ438" s="146">
        <v>0</v>
      </c>
    </row>
    <row r="439" spans="1:104">
      <c r="A439" s="184"/>
      <c r="B439" s="185" t="s">
        <v>77</v>
      </c>
      <c r="C439" s="186" t="str">
        <f>CONCATENATE(B403," ",C403)</f>
        <v>712 Živičné krytiny</v>
      </c>
      <c r="D439" s="187"/>
      <c r="E439" s="188"/>
      <c r="F439" s="189"/>
      <c r="G439" s="190">
        <f>SUM(G403:G438)</f>
        <v>0</v>
      </c>
      <c r="O439" s="170">
        <v>4</v>
      </c>
      <c r="BA439" s="191">
        <f>SUM(BA403:BA438)</f>
        <v>0</v>
      </c>
      <c r="BB439" s="191">
        <f>SUM(BB403:BB438)</f>
        <v>0</v>
      </c>
      <c r="BC439" s="191">
        <f>SUM(BC403:BC438)</f>
        <v>0</v>
      </c>
      <c r="BD439" s="191">
        <f>SUM(BD403:BD438)</f>
        <v>0</v>
      </c>
      <c r="BE439" s="191">
        <f>SUM(BE403:BE438)</f>
        <v>0</v>
      </c>
    </row>
    <row r="440" spans="1:104">
      <c r="A440" s="163" t="s">
        <v>73</v>
      </c>
      <c r="B440" s="164" t="s">
        <v>474</v>
      </c>
      <c r="C440" s="165" t="s">
        <v>475</v>
      </c>
      <c r="D440" s="166"/>
      <c r="E440" s="167"/>
      <c r="F440" s="167"/>
      <c r="G440" s="168"/>
      <c r="H440" s="169"/>
      <c r="I440" s="169"/>
      <c r="O440" s="170">
        <v>1</v>
      </c>
    </row>
    <row r="441" spans="1:104">
      <c r="A441" s="171">
        <v>93</v>
      </c>
      <c r="B441" s="172" t="s">
        <v>476</v>
      </c>
      <c r="C441" s="173" t="s">
        <v>477</v>
      </c>
      <c r="D441" s="174" t="s">
        <v>84</v>
      </c>
      <c r="E441" s="175">
        <v>242.04179999999999</v>
      </c>
      <c r="F441" s="175">
        <v>0</v>
      </c>
      <c r="G441" s="176">
        <f>E441*F441</f>
        <v>0</v>
      </c>
      <c r="O441" s="170">
        <v>2</v>
      </c>
      <c r="AA441" s="146">
        <v>1</v>
      </c>
      <c r="AB441" s="146">
        <v>7</v>
      </c>
      <c r="AC441" s="146">
        <v>7</v>
      </c>
      <c r="AZ441" s="146">
        <v>2</v>
      </c>
      <c r="BA441" s="146">
        <f>IF(AZ441=1,G441,0)</f>
        <v>0</v>
      </c>
      <c r="BB441" s="146">
        <f>IF(AZ441=2,G441,0)</f>
        <v>0</v>
      </c>
      <c r="BC441" s="146">
        <f>IF(AZ441=3,G441,0)</f>
        <v>0</v>
      </c>
      <c r="BD441" s="146">
        <f>IF(AZ441=4,G441,0)</f>
        <v>0</v>
      </c>
      <c r="BE441" s="146">
        <f>IF(AZ441=5,G441,0)</f>
        <v>0</v>
      </c>
      <c r="CA441" s="170">
        <v>1</v>
      </c>
      <c r="CB441" s="170">
        <v>7</v>
      </c>
      <c r="CZ441" s="146">
        <v>0</v>
      </c>
    </row>
    <row r="442" spans="1:104">
      <c r="A442" s="177"/>
      <c r="B442" s="180"/>
      <c r="C442" s="328" t="s">
        <v>447</v>
      </c>
      <c r="D442" s="329"/>
      <c r="E442" s="181">
        <v>242.04179999999999</v>
      </c>
      <c r="F442" s="182"/>
      <c r="G442" s="183"/>
      <c r="M442" s="179" t="s">
        <v>447</v>
      </c>
      <c r="O442" s="170"/>
    </row>
    <row r="443" spans="1:104" ht="22.5">
      <c r="A443" s="171">
        <v>94</v>
      </c>
      <c r="B443" s="172" t="s">
        <v>478</v>
      </c>
      <c r="C443" s="173" t="s">
        <v>479</v>
      </c>
      <c r="D443" s="174" t="s">
        <v>84</v>
      </c>
      <c r="E443" s="175">
        <v>8.7116000000000007</v>
      </c>
      <c r="F443" s="175">
        <v>0</v>
      </c>
      <c r="G443" s="176">
        <f>E443*F443</f>
        <v>0</v>
      </c>
      <c r="O443" s="170">
        <v>2</v>
      </c>
      <c r="AA443" s="146">
        <v>1</v>
      </c>
      <c r="AB443" s="146">
        <v>7</v>
      </c>
      <c r="AC443" s="146">
        <v>7</v>
      </c>
      <c r="AZ443" s="146">
        <v>2</v>
      </c>
      <c r="BA443" s="146">
        <f>IF(AZ443=1,G443,0)</f>
        <v>0</v>
      </c>
      <c r="BB443" s="146">
        <f>IF(AZ443=2,G443,0)</f>
        <v>0</v>
      </c>
      <c r="BC443" s="146">
        <f>IF(AZ443=3,G443,0)</f>
        <v>0</v>
      </c>
      <c r="BD443" s="146">
        <f>IF(AZ443=4,G443,0)</f>
        <v>0</v>
      </c>
      <c r="BE443" s="146">
        <f>IF(AZ443=5,G443,0)</f>
        <v>0</v>
      </c>
      <c r="CA443" s="170">
        <v>1</v>
      </c>
      <c r="CB443" s="170">
        <v>7</v>
      </c>
      <c r="CZ443" s="146">
        <v>3.0000000000000001E-3</v>
      </c>
    </row>
    <row r="444" spans="1:104">
      <c r="A444" s="177"/>
      <c r="B444" s="180"/>
      <c r="C444" s="330" t="s">
        <v>86</v>
      </c>
      <c r="D444" s="329"/>
      <c r="E444" s="204">
        <v>0</v>
      </c>
      <c r="F444" s="182"/>
      <c r="G444" s="183"/>
      <c r="M444" s="179" t="s">
        <v>86</v>
      </c>
      <c r="O444" s="170"/>
    </row>
    <row r="445" spans="1:104">
      <c r="A445" s="177"/>
      <c r="B445" s="180"/>
      <c r="C445" s="330" t="s">
        <v>480</v>
      </c>
      <c r="D445" s="329"/>
      <c r="E445" s="204">
        <v>27.3</v>
      </c>
      <c r="F445" s="182"/>
      <c r="G445" s="183"/>
      <c r="M445" s="179" t="s">
        <v>480</v>
      </c>
      <c r="O445" s="170"/>
    </row>
    <row r="446" spans="1:104">
      <c r="A446" s="177"/>
      <c r="B446" s="180"/>
      <c r="C446" s="330" t="s">
        <v>481</v>
      </c>
      <c r="D446" s="329"/>
      <c r="E446" s="204">
        <v>1.8</v>
      </c>
      <c r="F446" s="182"/>
      <c r="G446" s="183"/>
      <c r="M446" s="179" t="s">
        <v>481</v>
      </c>
      <c r="O446" s="170"/>
    </row>
    <row r="447" spans="1:104">
      <c r="A447" s="177"/>
      <c r="B447" s="180"/>
      <c r="C447" s="330" t="s">
        <v>482</v>
      </c>
      <c r="D447" s="329"/>
      <c r="E447" s="204">
        <v>2.1349999999999998</v>
      </c>
      <c r="F447" s="182"/>
      <c r="G447" s="183"/>
      <c r="M447" s="179" t="s">
        <v>482</v>
      </c>
      <c r="O447" s="170"/>
    </row>
    <row r="448" spans="1:104">
      <c r="A448" s="177"/>
      <c r="B448" s="180"/>
      <c r="C448" s="330" t="s">
        <v>483</v>
      </c>
      <c r="D448" s="329"/>
      <c r="E448" s="204">
        <v>1.03</v>
      </c>
      <c r="F448" s="182"/>
      <c r="G448" s="183"/>
      <c r="M448" s="179" t="s">
        <v>483</v>
      </c>
      <c r="O448" s="170"/>
    </row>
    <row r="449" spans="1:104">
      <c r="A449" s="177"/>
      <c r="B449" s="180"/>
      <c r="C449" s="330" t="s">
        <v>88</v>
      </c>
      <c r="D449" s="329"/>
      <c r="E449" s="204">
        <v>32.265000000000001</v>
      </c>
      <c r="F449" s="182"/>
      <c r="G449" s="183"/>
      <c r="M449" s="179" t="s">
        <v>88</v>
      </c>
      <c r="O449" s="170"/>
    </row>
    <row r="450" spans="1:104">
      <c r="A450" s="177"/>
      <c r="B450" s="180"/>
      <c r="C450" s="328" t="s">
        <v>484</v>
      </c>
      <c r="D450" s="329"/>
      <c r="E450" s="181">
        <v>8.7116000000000007</v>
      </c>
      <c r="F450" s="182"/>
      <c r="G450" s="183"/>
      <c r="M450" s="179" t="s">
        <v>484</v>
      </c>
      <c r="O450" s="170"/>
    </row>
    <row r="451" spans="1:104">
      <c r="A451" s="171">
        <v>95</v>
      </c>
      <c r="B451" s="172" t="s">
        <v>485</v>
      </c>
      <c r="C451" s="173" t="s">
        <v>486</v>
      </c>
      <c r="D451" s="174" t="s">
        <v>84</v>
      </c>
      <c r="E451" s="175">
        <v>501.13049999999998</v>
      </c>
      <c r="F451" s="175">
        <v>0</v>
      </c>
      <c r="G451" s="176">
        <f>E451*F451</f>
        <v>0</v>
      </c>
      <c r="O451" s="170">
        <v>2</v>
      </c>
      <c r="AA451" s="146">
        <v>1</v>
      </c>
      <c r="AB451" s="146">
        <v>7</v>
      </c>
      <c r="AC451" s="146">
        <v>7</v>
      </c>
      <c r="AZ451" s="146">
        <v>2</v>
      </c>
      <c r="BA451" s="146">
        <f>IF(AZ451=1,G451,0)</f>
        <v>0</v>
      </c>
      <c r="BB451" s="146">
        <f>IF(AZ451=2,G451,0)</f>
        <v>0</v>
      </c>
      <c r="BC451" s="146">
        <f>IF(AZ451=3,G451,0)</f>
        <v>0</v>
      </c>
      <c r="BD451" s="146">
        <f>IF(AZ451=4,G451,0)</f>
        <v>0</v>
      </c>
      <c r="BE451" s="146">
        <f>IF(AZ451=5,G451,0)</f>
        <v>0</v>
      </c>
      <c r="CA451" s="170">
        <v>1</v>
      </c>
      <c r="CB451" s="170">
        <v>7</v>
      </c>
      <c r="CZ451" s="146">
        <v>2.2899999999999999E-3</v>
      </c>
    </row>
    <row r="452" spans="1:104">
      <c r="A452" s="177"/>
      <c r="B452" s="180"/>
      <c r="C452" s="328" t="s">
        <v>314</v>
      </c>
      <c r="D452" s="329"/>
      <c r="E452" s="181">
        <v>0</v>
      </c>
      <c r="F452" s="182"/>
      <c r="G452" s="183"/>
      <c r="M452" s="179" t="s">
        <v>314</v>
      </c>
      <c r="O452" s="170"/>
    </row>
    <row r="453" spans="1:104">
      <c r="A453" s="177"/>
      <c r="B453" s="180"/>
      <c r="C453" s="328" t="s">
        <v>315</v>
      </c>
      <c r="D453" s="329"/>
      <c r="E453" s="181">
        <v>259.08870000000002</v>
      </c>
      <c r="F453" s="182"/>
      <c r="G453" s="183"/>
      <c r="M453" s="179" t="s">
        <v>315</v>
      </c>
      <c r="O453" s="170"/>
    </row>
    <row r="454" spans="1:104">
      <c r="A454" s="177"/>
      <c r="B454" s="180"/>
      <c r="C454" s="328" t="s">
        <v>316</v>
      </c>
      <c r="D454" s="329"/>
      <c r="E454" s="181">
        <v>242.04179999999999</v>
      </c>
      <c r="F454" s="182"/>
      <c r="G454" s="183"/>
      <c r="M454" s="179" t="s">
        <v>316</v>
      </c>
      <c r="O454" s="170"/>
    </row>
    <row r="455" spans="1:104">
      <c r="A455" s="171">
        <v>96</v>
      </c>
      <c r="B455" s="172" t="s">
        <v>487</v>
      </c>
      <c r="C455" s="173" t="s">
        <v>488</v>
      </c>
      <c r="D455" s="174" t="s">
        <v>84</v>
      </c>
      <c r="E455" s="175">
        <v>501.13049999999998</v>
      </c>
      <c r="F455" s="175">
        <v>0</v>
      </c>
      <c r="G455" s="176">
        <f>E455*F455</f>
        <v>0</v>
      </c>
      <c r="O455" s="170">
        <v>2</v>
      </c>
      <c r="AA455" s="146">
        <v>1</v>
      </c>
      <c r="AB455" s="146">
        <v>7</v>
      </c>
      <c r="AC455" s="146">
        <v>7</v>
      </c>
      <c r="AZ455" s="146">
        <v>2</v>
      </c>
      <c r="BA455" s="146">
        <f>IF(AZ455=1,G455,0)</f>
        <v>0</v>
      </c>
      <c r="BB455" s="146">
        <f>IF(AZ455=2,G455,0)</f>
        <v>0</v>
      </c>
      <c r="BC455" s="146">
        <f>IF(AZ455=3,G455,0)</f>
        <v>0</v>
      </c>
      <c r="BD455" s="146">
        <f>IF(AZ455=4,G455,0)</f>
        <v>0</v>
      </c>
      <c r="BE455" s="146">
        <f>IF(AZ455=5,G455,0)</f>
        <v>0</v>
      </c>
      <c r="CA455" s="170">
        <v>1</v>
      </c>
      <c r="CB455" s="170">
        <v>7</v>
      </c>
      <c r="CZ455" s="146">
        <v>3.3E-4</v>
      </c>
    </row>
    <row r="456" spans="1:104">
      <c r="A456" s="177"/>
      <c r="B456" s="180"/>
      <c r="C456" s="328" t="s">
        <v>314</v>
      </c>
      <c r="D456" s="329"/>
      <c r="E456" s="181">
        <v>0</v>
      </c>
      <c r="F456" s="182"/>
      <c r="G456" s="183"/>
      <c r="M456" s="179" t="s">
        <v>314</v>
      </c>
      <c r="O456" s="170"/>
    </row>
    <row r="457" spans="1:104">
      <c r="A457" s="177"/>
      <c r="B457" s="180"/>
      <c r="C457" s="328" t="s">
        <v>458</v>
      </c>
      <c r="D457" s="329"/>
      <c r="E457" s="181">
        <v>0</v>
      </c>
      <c r="F457" s="182"/>
      <c r="G457" s="183"/>
      <c r="M457" s="179" t="s">
        <v>458</v>
      </c>
      <c r="O457" s="170"/>
    </row>
    <row r="458" spans="1:104">
      <c r="A458" s="177"/>
      <c r="B458" s="180"/>
      <c r="C458" s="328" t="s">
        <v>315</v>
      </c>
      <c r="D458" s="329"/>
      <c r="E458" s="181">
        <v>259.08870000000002</v>
      </c>
      <c r="F458" s="182"/>
      <c r="G458" s="183"/>
      <c r="M458" s="179" t="s">
        <v>315</v>
      </c>
      <c r="O458" s="170"/>
    </row>
    <row r="459" spans="1:104">
      <c r="A459" s="177"/>
      <c r="B459" s="180"/>
      <c r="C459" s="328" t="s">
        <v>316</v>
      </c>
      <c r="D459" s="329"/>
      <c r="E459" s="181">
        <v>242.04179999999999</v>
      </c>
      <c r="F459" s="182"/>
      <c r="G459" s="183"/>
      <c r="M459" s="179" t="s">
        <v>316</v>
      </c>
      <c r="O459" s="170"/>
    </row>
    <row r="460" spans="1:104">
      <c r="A460" s="171">
        <v>97</v>
      </c>
      <c r="B460" s="172" t="s">
        <v>487</v>
      </c>
      <c r="C460" s="173" t="s">
        <v>488</v>
      </c>
      <c r="D460" s="174" t="s">
        <v>84</v>
      </c>
      <c r="E460" s="175">
        <v>54.38</v>
      </c>
      <c r="F460" s="175">
        <v>0</v>
      </c>
      <c r="G460" s="176">
        <f>E460*F460</f>
        <v>0</v>
      </c>
      <c r="O460" s="170">
        <v>2</v>
      </c>
      <c r="AA460" s="146">
        <v>1</v>
      </c>
      <c r="AB460" s="146">
        <v>7</v>
      </c>
      <c r="AC460" s="146">
        <v>7</v>
      </c>
      <c r="AZ460" s="146">
        <v>2</v>
      </c>
      <c r="BA460" s="146">
        <f>IF(AZ460=1,G460,0)</f>
        <v>0</v>
      </c>
      <c r="BB460" s="146">
        <f>IF(AZ460=2,G460,0)</f>
        <v>0</v>
      </c>
      <c r="BC460" s="146">
        <f>IF(AZ460=3,G460,0)</f>
        <v>0</v>
      </c>
      <c r="BD460" s="146">
        <f>IF(AZ460=4,G460,0)</f>
        <v>0</v>
      </c>
      <c r="BE460" s="146">
        <f>IF(AZ460=5,G460,0)</f>
        <v>0</v>
      </c>
      <c r="CA460" s="170">
        <v>1</v>
      </c>
      <c r="CB460" s="170">
        <v>7</v>
      </c>
      <c r="CZ460" s="146">
        <v>3.3E-4</v>
      </c>
    </row>
    <row r="461" spans="1:104">
      <c r="A461" s="177"/>
      <c r="B461" s="180"/>
      <c r="C461" s="328" t="s">
        <v>489</v>
      </c>
      <c r="D461" s="329"/>
      <c r="E461" s="181">
        <v>0</v>
      </c>
      <c r="F461" s="182"/>
      <c r="G461" s="183"/>
      <c r="M461" s="179" t="s">
        <v>489</v>
      </c>
      <c r="O461" s="170"/>
    </row>
    <row r="462" spans="1:104">
      <c r="A462" s="177"/>
      <c r="B462" s="180"/>
      <c r="C462" s="328" t="s">
        <v>490</v>
      </c>
      <c r="D462" s="329"/>
      <c r="E462" s="181">
        <v>20.85</v>
      </c>
      <c r="F462" s="182"/>
      <c r="G462" s="183"/>
      <c r="M462" s="179" t="s">
        <v>490</v>
      </c>
      <c r="O462" s="170"/>
    </row>
    <row r="463" spans="1:104">
      <c r="A463" s="177"/>
      <c r="B463" s="180"/>
      <c r="C463" s="328" t="s">
        <v>491</v>
      </c>
      <c r="D463" s="329"/>
      <c r="E463" s="181">
        <v>33.53</v>
      </c>
      <c r="F463" s="182"/>
      <c r="G463" s="183"/>
      <c r="M463" s="179" t="s">
        <v>491</v>
      </c>
      <c r="O463" s="170"/>
    </row>
    <row r="464" spans="1:104">
      <c r="A464" s="171">
        <v>98</v>
      </c>
      <c r="B464" s="172" t="s">
        <v>492</v>
      </c>
      <c r="C464" s="173" t="s">
        <v>493</v>
      </c>
      <c r="D464" s="174" t="s">
        <v>84</v>
      </c>
      <c r="E464" s="175">
        <v>501.13049999999998</v>
      </c>
      <c r="F464" s="175">
        <v>0</v>
      </c>
      <c r="G464" s="176">
        <f>E464*F464</f>
        <v>0</v>
      </c>
      <c r="O464" s="170">
        <v>2</v>
      </c>
      <c r="AA464" s="146">
        <v>1</v>
      </c>
      <c r="AB464" s="146">
        <v>7</v>
      </c>
      <c r="AC464" s="146">
        <v>7</v>
      </c>
      <c r="AZ464" s="146">
        <v>2</v>
      </c>
      <c r="BA464" s="146">
        <f>IF(AZ464=1,G464,0)</f>
        <v>0</v>
      </c>
      <c r="BB464" s="146">
        <f>IF(AZ464=2,G464,0)</f>
        <v>0</v>
      </c>
      <c r="BC464" s="146">
        <f>IF(AZ464=3,G464,0)</f>
        <v>0</v>
      </c>
      <c r="BD464" s="146">
        <f>IF(AZ464=4,G464,0)</f>
        <v>0</v>
      </c>
      <c r="BE464" s="146">
        <f>IF(AZ464=5,G464,0)</f>
        <v>0</v>
      </c>
      <c r="CA464" s="170">
        <v>1</v>
      </c>
      <c r="CB464" s="170">
        <v>7</v>
      </c>
      <c r="CZ464" s="146">
        <v>0</v>
      </c>
    </row>
    <row r="465" spans="1:104">
      <c r="A465" s="177"/>
      <c r="B465" s="180"/>
      <c r="C465" s="328" t="s">
        <v>450</v>
      </c>
      <c r="D465" s="329"/>
      <c r="E465" s="181">
        <v>259.08870000000002</v>
      </c>
      <c r="F465" s="182"/>
      <c r="G465" s="183"/>
      <c r="M465" s="179" t="s">
        <v>450</v>
      </c>
      <c r="O465" s="170"/>
    </row>
    <row r="466" spans="1:104">
      <c r="A466" s="177"/>
      <c r="B466" s="180"/>
      <c r="C466" s="328" t="s">
        <v>494</v>
      </c>
      <c r="D466" s="329"/>
      <c r="E466" s="181">
        <v>242.04179999999999</v>
      </c>
      <c r="F466" s="182"/>
      <c r="G466" s="183"/>
      <c r="M466" s="179" t="s">
        <v>494</v>
      </c>
      <c r="O466" s="170"/>
    </row>
    <row r="467" spans="1:104">
      <c r="A467" s="171">
        <v>99</v>
      </c>
      <c r="B467" s="172" t="s">
        <v>495</v>
      </c>
      <c r="C467" s="173" t="s">
        <v>496</v>
      </c>
      <c r="D467" s="174" t="s">
        <v>99</v>
      </c>
      <c r="E467" s="175">
        <v>99.223799999999997</v>
      </c>
      <c r="F467" s="175">
        <v>0</v>
      </c>
      <c r="G467" s="176">
        <f>E467*F467</f>
        <v>0</v>
      </c>
      <c r="O467" s="170">
        <v>2</v>
      </c>
      <c r="AA467" s="146">
        <v>3</v>
      </c>
      <c r="AB467" s="146">
        <v>7</v>
      </c>
      <c r="AC467" s="146">
        <v>28375704</v>
      </c>
      <c r="AZ467" s="146">
        <v>2</v>
      </c>
      <c r="BA467" s="146">
        <f>IF(AZ467=1,G467,0)</f>
        <v>0</v>
      </c>
      <c r="BB467" s="146">
        <f>IF(AZ467=2,G467,0)</f>
        <v>0</v>
      </c>
      <c r="BC467" s="146">
        <f>IF(AZ467=3,G467,0)</f>
        <v>0</v>
      </c>
      <c r="BD467" s="146">
        <f>IF(AZ467=4,G467,0)</f>
        <v>0</v>
      </c>
      <c r="BE467" s="146">
        <f>IF(AZ467=5,G467,0)</f>
        <v>0</v>
      </c>
      <c r="CA467" s="170">
        <v>3</v>
      </c>
      <c r="CB467" s="170">
        <v>7</v>
      </c>
      <c r="CZ467" s="146">
        <v>0.02</v>
      </c>
    </row>
    <row r="468" spans="1:104">
      <c r="A468" s="177"/>
      <c r="B468" s="180"/>
      <c r="C468" s="328" t="s">
        <v>314</v>
      </c>
      <c r="D468" s="329"/>
      <c r="E468" s="181">
        <v>0</v>
      </c>
      <c r="F468" s="182"/>
      <c r="G468" s="183"/>
      <c r="M468" s="179" t="s">
        <v>314</v>
      </c>
      <c r="O468" s="170"/>
    </row>
    <row r="469" spans="1:104">
      <c r="A469" s="177"/>
      <c r="B469" s="180"/>
      <c r="C469" s="330" t="s">
        <v>86</v>
      </c>
      <c r="D469" s="329"/>
      <c r="E469" s="204">
        <v>0</v>
      </c>
      <c r="F469" s="182"/>
      <c r="G469" s="183"/>
      <c r="M469" s="179" t="s">
        <v>86</v>
      </c>
      <c r="O469" s="170"/>
    </row>
    <row r="470" spans="1:104">
      <c r="A470" s="177"/>
      <c r="B470" s="180"/>
      <c r="C470" s="330" t="s">
        <v>315</v>
      </c>
      <c r="D470" s="329"/>
      <c r="E470" s="204">
        <v>259.08870000000002</v>
      </c>
      <c r="F470" s="182"/>
      <c r="G470" s="183"/>
      <c r="M470" s="179" t="s">
        <v>315</v>
      </c>
      <c r="O470" s="170"/>
    </row>
    <row r="471" spans="1:104">
      <c r="A471" s="177"/>
      <c r="B471" s="180"/>
      <c r="C471" s="330" t="s">
        <v>316</v>
      </c>
      <c r="D471" s="329"/>
      <c r="E471" s="204">
        <v>242.04179999999999</v>
      </c>
      <c r="F471" s="182"/>
      <c r="G471" s="183"/>
      <c r="M471" s="179" t="s">
        <v>316</v>
      </c>
      <c r="O471" s="170"/>
    </row>
    <row r="472" spans="1:104">
      <c r="A472" s="177"/>
      <c r="B472" s="180"/>
      <c r="C472" s="330" t="s">
        <v>88</v>
      </c>
      <c r="D472" s="329"/>
      <c r="E472" s="204">
        <v>501.13049999999998</v>
      </c>
      <c r="F472" s="182"/>
      <c r="G472" s="183"/>
      <c r="M472" s="179" t="s">
        <v>88</v>
      </c>
      <c r="O472" s="170"/>
    </row>
    <row r="473" spans="1:104">
      <c r="A473" s="177"/>
      <c r="B473" s="180"/>
      <c r="C473" s="328" t="s">
        <v>497</v>
      </c>
      <c r="D473" s="329"/>
      <c r="E473" s="181">
        <v>99.223799999999997</v>
      </c>
      <c r="F473" s="182"/>
      <c r="G473" s="183"/>
      <c r="M473" s="179" t="s">
        <v>497</v>
      </c>
      <c r="O473" s="170"/>
    </row>
    <row r="474" spans="1:104">
      <c r="A474" s="171">
        <v>100</v>
      </c>
      <c r="B474" s="172" t="s">
        <v>498</v>
      </c>
      <c r="C474" s="173" t="s">
        <v>499</v>
      </c>
      <c r="D474" s="174" t="s">
        <v>99</v>
      </c>
      <c r="E474" s="175">
        <v>11.024900000000001</v>
      </c>
      <c r="F474" s="175">
        <v>0</v>
      </c>
      <c r="G474" s="176">
        <f>E474*F474</f>
        <v>0</v>
      </c>
      <c r="O474" s="170">
        <v>2</v>
      </c>
      <c r="AA474" s="146">
        <v>3</v>
      </c>
      <c r="AB474" s="146">
        <v>7</v>
      </c>
      <c r="AC474" s="146">
        <v>28375976</v>
      </c>
      <c r="AZ474" s="146">
        <v>2</v>
      </c>
      <c r="BA474" s="146">
        <f>IF(AZ474=1,G474,0)</f>
        <v>0</v>
      </c>
      <c r="BB474" s="146">
        <f>IF(AZ474=2,G474,0)</f>
        <v>0</v>
      </c>
      <c r="BC474" s="146">
        <f>IF(AZ474=3,G474,0)</f>
        <v>0</v>
      </c>
      <c r="BD474" s="146">
        <f>IF(AZ474=4,G474,0)</f>
        <v>0</v>
      </c>
      <c r="BE474" s="146">
        <f>IF(AZ474=5,G474,0)</f>
        <v>0</v>
      </c>
      <c r="CA474" s="170">
        <v>3</v>
      </c>
      <c r="CB474" s="170">
        <v>7</v>
      </c>
      <c r="CZ474" s="146">
        <v>1.4999999999999999E-2</v>
      </c>
    </row>
    <row r="475" spans="1:104">
      <c r="A475" s="177"/>
      <c r="B475" s="180"/>
      <c r="C475" s="328" t="s">
        <v>314</v>
      </c>
      <c r="D475" s="329"/>
      <c r="E475" s="181">
        <v>0</v>
      </c>
      <c r="F475" s="182"/>
      <c r="G475" s="183"/>
      <c r="M475" s="179" t="s">
        <v>314</v>
      </c>
      <c r="O475" s="170"/>
    </row>
    <row r="476" spans="1:104">
      <c r="A476" s="177"/>
      <c r="B476" s="180"/>
      <c r="C476" s="330" t="s">
        <v>86</v>
      </c>
      <c r="D476" s="329"/>
      <c r="E476" s="204">
        <v>0</v>
      </c>
      <c r="F476" s="182"/>
      <c r="G476" s="183"/>
      <c r="M476" s="179" t="s">
        <v>86</v>
      </c>
      <c r="O476" s="170"/>
    </row>
    <row r="477" spans="1:104">
      <c r="A477" s="177"/>
      <c r="B477" s="180"/>
      <c r="C477" s="330" t="s">
        <v>315</v>
      </c>
      <c r="D477" s="329"/>
      <c r="E477" s="204">
        <v>259.08870000000002</v>
      </c>
      <c r="F477" s="182"/>
      <c r="G477" s="183"/>
      <c r="M477" s="179" t="s">
        <v>315</v>
      </c>
      <c r="O477" s="170"/>
    </row>
    <row r="478" spans="1:104">
      <c r="A478" s="177"/>
      <c r="B478" s="180"/>
      <c r="C478" s="330" t="s">
        <v>316</v>
      </c>
      <c r="D478" s="329"/>
      <c r="E478" s="204">
        <v>242.04179999999999</v>
      </c>
      <c r="F478" s="182"/>
      <c r="G478" s="183"/>
      <c r="M478" s="179" t="s">
        <v>316</v>
      </c>
      <c r="O478" s="170"/>
    </row>
    <row r="479" spans="1:104">
      <c r="A479" s="177"/>
      <c r="B479" s="180"/>
      <c r="C479" s="330" t="s">
        <v>88</v>
      </c>
      <c r="D479" s="329"/>
      <c r="E479" s="204">
        <v>501.13049999999998</v>
      </c>
      <c r="F479" s="182"/>
      <c r="G479" s="183"/>
      <c r="M479" s="179" t="s">
        <v>88</v>
      </c>
      <c r="O479" s="170"/>
    </row>
    <row r="480" spans="1:104">
      <c r="A480" s="177"/>
      <c r="B480" s="180"/>
      <c r="C480" s="328" t="s">
        <v>500</v>
      </c>
      <c r="D480" s="329"/>
      <c r="E480" s="181">
        <v>11.024900000000001</v>
      </c>
      <c r="F480" s="182"/>
      <c r="G480" s="183"/>
      <c r="M480" s="179" t="s">
        <v>500</v>
      </c>
      <c r="O480" s="170"/>
    </row>
    <row r="481" spans="1:104">
      <c r="A481" s="171">
        <v>101</v>
      </c>
      <c r="B481" s="172" t="s">
        <v>501</v>
      </c>
      <c r="C481" s="173" t="s">
        <v>502</v>
      </c>
      <c r="D481" s="174" t="s">
        <v>84</v>
      </c>
      <c r="E481" s="175">
        <v>65.256</v>
      </c>
      <c r="F481" s="175">
        <v>0</v>
      </c>
      <c r="G481" s="176">
        <f>E481*F481</f>
        <v>0</v>
      </c>
      <c r="O481" s="170">
        <v>2</v>
      </c>
      <c r="AA481" s="146">
        <v>3</v>
      </c>
      <c r="AB481" s="146">
        <v>7</v>
      </c>
      <c r="AC481" s="146">
        <v>28376520</v>
      </c>
      <c r="AZ481" s="146">
        <v>2</v>
      </c>
      <c r="BA481" s="146">
        <f>IF(AZ481=1,G481,0)</f>
        <v>0</v>
      </c>
      <c r="BB481" s="146">
        <f>IF(AZ481=2,G481,0)</f>
        <v>0</v>
      </c>
      <c r="BC481" s="146">
        <f>IF(AZ481=3,G481,0)</f>
        <v>0</v>
      </c>
      <c r="BD481" s="146">
        <f>IF(AZ481=4,G481,0)</f>
        <v>0</v>
      </c>
      <c r="BE481" s="146">
        <f>IF(AZ481=5,G481,0)</f>
        <v>0</v>
      </c>
      <c r="CA481" s="170">
        <v>3</v>
      </c>
      <c r="CB481" s="170">
        <v>7</v>
      </c>
      <c r="CZ481" s="146">
        <v>1.5E-3</v>
      </c>
    </row>
    <row r="482" spans="1:104">
      <c r="A482" s="177"/>
      <c r="B482" s="180"/>
      <c r="C482" s="328" t="s">
        <v>489</v>
      </c>
      <c r="D482" s="329"/>
      <c r="E482" s="181">
        <v>0</v>
      </c>
      <c r="F482" s="182"/>
      <c r="G482" s="183"/>
      <c r="M482" s="179" t="s">
        <v>489</v>
      </c>
      <c r="O482" s="170"/>
    </row>
    <row r="483" spans="1:104">
      <c r="A483" s="177"/>
      <c r="B483" s="180"/>
      <c r="C483" s="330" t="s">
        <v>86</v>
      </c>
      <c r="D483" s="329"/>
      <c r="E483" s="204">
        <v>0</v>
      </c>
      <c r="F483" s="182"/>
      <c r="G483" s="183"/>
      <c r="M483" s="179" t="s">
        <v>86</v>
      </c>
      <c r="O483" s="170"/>
    </row>
    <row r="484" spans="1:104">
      <c r="A484" s="177"/>
      <c r="B484" s="180"/>
      <c r="C484" s="330" t="s">
        <v>490</v>
      </c>
      <c r="D484" s="329"/>
      <c r="E484" s="204">
        <v>20.85</v>
      </c>
      <c r="F484" s="182"/>
      <c r="G484" s="183"/>
      <c r="M484" s="179" t="s">
        <v>490</v>
      </c>
      <c r="O484" s="170"/>
    </row>
    <row r="485" spans="1:104">
      <c r="A485" s="177"/>
      <c r="B485" s="180"/>
      <c r="C485" s="330" t="s">
        <v>491</v>
      </c>
      <c r="D485" s="329"/>
      <c r="E485" s="204">
        <v>33.53</v>
      </c>
      <c r="F485" s="182"/>
      <c r="G485" s="183"/>
      <c r="M485" s="179" t="s">
        <v>491</v>
      </c>
      <c r="O485" s="170"/>
    </row>
    <row r="486" spans="1:104">
      <c r="A486" s="177"/>
      <c r="B486" s="180"/>
      <c r="C486" s="330" t="s">
        <v>88</v>
      </c>
      <c r="D486" s="329"/>
      <c r="E486" s="204">
        <v>54.38</v>
      </c>
      <c r="F486" s="182"/>
      <c r="G486" s="183"/>
      <c r="M486" s="179" t="s">
        <v>88</v>
      </c>
      <c r="O486" s="170"/>
    </row>
    <row r="487" spans="1:104">
      <c r="A487" s="177"/>
      <c r="B487" s="180"/>
      <c r="C487" s="328" t="s">
        <v>503</v>
      </c>
      <c r="D487" s="329"/>
      <c r="E487" s="181">
        <v>65.256</v>
      </c>
      <c r="F487" s="182"/>
      <c r="G487" s="183"/>
      <c r="M487" s="179" t="s">
        <v>503</v>
      </c>
      <c r="O487" s="170"/>
    </row>
    <row r="488" spans="1:104">
      <c r="A488" s="171">
        <v>102</v>
      </c>
      <c r="B488" s="172" t="s">
        <v>504</v>
      </c>
      <c r="C488" s="173" t="s">
        <v>505</v>
      </c>
      <c r="D488" s="174" t="s">
        <v>84</v>
      </c>
      <c r="E488" s="175">
        <v>10.453900000000001</v>
      </c>
      <c r="F488" s="175">
        <v>0</v>
      </c>
      <c r="G488" s="176">
        <f>E488*F488</f>
        <v>0</v>
      </c>
      <c r="O488" s="170">
        <v>2</v>
      </c>
      <c r="AA488" s="146">
        <v>3</v>
      </c>
      <c r="AB488" s="146">
        <v>7</v>
      </c>
      <c r="AC488" s="146">
        <v>28376531</v>
      </c>
      <c r="AZ488" s="146">
        <v>2</v>
      </c>
      <c r="BA488" s="146">
        <f>IF(AZ488=1,G488,0)</f>
        <v>0</v>
      </c>
      <c r="BB488" s="146">
        <f>IF(AZ488=2,G488,0)</f>
        <v>0</v>
      </c>
      <c r="BC488" s="146">
        <f>IF(AZ488=3,G488,0)</f>
        <v>0</v>
      </c>
      <c r="BD488" s="146">
        <f>IF(AZ488=4,G488,0)</f>
        <v>0</v>
      </c>
      <c r="BE488" s="146">
        <f>IF(AZ488=5,G488,0)</f>
        <v>0</v>
      </c>
      <c r="CA488" s="170">
        <v>3</v>
      </c>
      <c r="CB488" s="170">
        <v>7</v>
      </c>
      <c r="CZ488" s="146">
        <v>5.9999999999999995E-4</v>
      </c>
    </row>
    <row r="489" spans="1:104">
      <c r="A489" s="177"/>
      <c r="B489" s="180"/>
      <c r="C489" s="330" t="s">
        <v>86</v>
      </c>
      <c r="D489" s="329"/>
      <c r="E489" s="204">
        <v>0</v>
      </c>
      <c r="F489" s="182"/>
      <c r="G489" s="183"/>
      <c r="M489" s="179" t="s">
        <v>86</v>
      </c>
      <c r="O489" s="170"/>
    </row>
    <row r="490" spans="1:104">
      <c r="A490" s="177"/>
      <c r="B490" s="180"/>
      <c r="C490" s="330" t="s">
        <v>480</v>
      </c>
      <c r="D490" s="329"/>
      <c r="E490" s="204">
        <v>27.3</v>
      </c>
      <c r="F490" s="182"/>
      <c r="G490" s="183"/>
      <c r="M490" s="179" t="s">
        <v>480</v>
      </c>
      <c r="O490" s="170"/>
    </row>
    <row r="491" spans="1:104">
      <c r="A491" s="177"/>
      <c r="B491" s="180"/>
      <c r="C491" s="330" t="s">
        <v>481</v>
      </c>
      <c r="D491" s="329"/>
      <c r="E491" s="204">
        <v>1.8</v>
      </c>
      <c r="F491" s="182"/>
      <c r="G491" s="183"/>
      <c r="M491" s="179" t="s">
        <v>481</v>
      </c>
      <c r="O491" s="170"/>
    </row>
    <row r="492" spans="1:104">
      <c r="A492" s="177"/>
      <c r="B492" s="180"/>
      <c r="C492" s="330" t="s">
        <v>482</v>
      </c>
      <c r="D492" s="329"/>
      <c r="E492" s="204">
        <v>2.1349999999999998</v>
      </c>
      <c r="F492" s="182"/>
      <c r="G492" s="183"/>
      <c r="M492" s="179" t="s">
        <v>482</v>
      </c>
      <c r="O492" s="170"/>
    </row>
    <row r="493" spans="1:104">
      <c r="A493" s="177"/>
      <c r="B493" s="180"/>
      <c r="C493" s="330" t="s">
        <v>483</v>
      </c>
      <c r="D493" s="329"/>
      <c r="E493" s="204">
        <v>1.03</v>
      </c>
      <c r="F493" s="182"/>
      <c r="G493" s="183"/>
      <c r="M493" s="179" t="s">
        <v>483</v>
      </c>
      <c r="O493" s="170"/>
    </row>
    <row r="494" spans="1:104">
      <c r="A494" s="177"/>
      <c r="B494" s="180"/>
      <c r="C494" s="330" t="s">
        <v>88</v>
      </c>
      <c r="D494" s="329"/>
      <c r="E494" s="204">
        <v>32.265000000000001</v>
      </c>
      <c r="F494" s="182"/>
      <c r="G494" s="183"/>
      <c r="M494" s="179" t="s">
        <v>88</v>
      </c>
      <c r="O494" s="170"/>
    </row>
    <row r="495" spans="1:104">
      <c r="A495" s="177"/>
      <c r="B495" s="180"/>
      <c r="C495" s="328" t="s">
        <v>506</v>
      </c>
      <c r="D495" s="329"/>
      <c r="E495" s="181">
        <v>10.453900000000001</v>
      </c>
      <c r="F495" s="182"/>
      <c r="G495" s="183"/>
      <c r="M495" s="179" t="s">
        <v>506</v>
      </c>
      <c r="O495" s="170"/>
    </row>
    <row r="496" spans="1:104">
      <c r="A496" s="171">
        <v>103</v>
      </c>
      <c r="B496" s="172" t="s">
        <v>507</v>
      </c>
      <c r="C496" s="173" t="s">
        <v>508</v>
      </c>
      <c r="D496" s="174" t="s">
        <v>61</v>
      </c>
      <c r="E496" s="175">
        <v>0</v>
      </c>
      <c r="F496" s="175">
        <v>0</v>
      </c>
      <c r="G496" s="176">
        <f>E496*F496</f>
        <v>0</v>
      </c>
      <c r="O496" s="170">
        <v>2</v>
      </c>
      <c r="AA496" s="146">
        <v>7</v>
      </c>
      <c r="AB496" s="146">
        <v>1002</v>
      </c>
      <c r="AC496" s="146">
        <v>5</v>
      </c>
      <c r="AZ496" s="146">
        <v>2</v>
      </c>
      <c r="BA496" s="146">
        <f>IF(AZ496=1,G496,0)</f>
        <v>0</v>
      </c>
      <c r="BB496" s="146">
        <f>IF(AZ496=2,G496,0)</f>
        <v>0</v>
      </c>
      <c r="BC496" s="146">
        <f>IF(AZ496=3,G496,0)</f>
        <v>0</v>
      </c>
      <c r="BD496" s="146">
        <f>IF(AZ496=4,G496,0)</f>
        <v>0</v>
      </c>
      <c r="BE496" s="146">
        <f>IF(AZ496=5,G496,0)</f>
        <v>0</v>
      </c>
      <c r="CA496" s="170">
        <v>7</v>
      </c>
      <c r="CB496" s="170">
        <v>1002</v>
      </c>
      <c r="CZ496" s="146">
        <v>0</v>
      </c>
    </row>
    <row r="497" spans="1:104">
      <c r="A497" s="184"/>
      <c r="B497" s="185" t="s">
        <v>77</v>
      </c>
      <c r="C497" s="186" t="str">
        <f>CONCATENATE(B440," ",C440)</f>
        <v>713 Izolace tepelné</v>
      </c>
      <c r="D497" s="187"/>
      <c r="E497" s="188"/>
      <c r="F497" s="189"/>
      <c r="G497" s="190">
        <f>SUM(G440:G496)</f>
        <v>0</v>
      </c>
      <c r="O497" s="170">
        <v>4</v>
      </c>
      <c r="BA497" s="191">
        <f>SUM(BA440:BA496)</f>
        <v>0</v>
      </c>
      <c r="BB497" s="191">
        <f>SUM(BB440:BB496)</f>
        <v>0</v>
      </c>
      <c r="BC497" s="191">
        <f>SUM(BC440:BC496)</f>
        <v>0</v>
      </c>
      <c r="BD497" s="191">
        <f>SUM(BD440:BD496)</f>
        <v>0</v>
      </c>
      <c r="BE497" s="191">
        <f>SUM(BE440:BE496)</f>
        <v>0</v>
      </c>
    </row>
    <row r="498" spans="1:104">
      <c r="A498" s="163" t="s">
        <v>73</v>
      </c>
      <c r="B498" s="164" t="s">
        <v>509</v>
      </c>
      <c r="C498" s="165" t="s">
        <v>510</v>
      </c>
      <c r="D498" s="166"/>
      <c r="E498" s="167"/>
      <c r="F498" s="167"/>
      <c r="G498" s="168"/>
      <c r="H498" s="169"/>
      <c r="I498" s="169"/>
      <c r="O498" s="170">
        <v>1</v>
      </c>
    </row>
    <row r="499" spans="1:104">
      <c r="A499" s="171">
        <v>104</v>
      </c>
      <c r="B499" s="172" t="s">
        <v>511</v>
      </c>
      <c r="C499" s="173" t="s">
        <v>512</v>
      </c>
      <c r="D499" s="174" t="s">
        <v>118</v>
      </c>
      <c r="E499" s="175">
        <v>5</v>
      </c>
      <c r="F499" s="175">
        <v>0</v>
      </c>
      <c r="G499" s="176">
        <f>E499*F499</f>
        <v>0</v>
      </c>
      <c r="O499" s="170">
        <v>2</v>
      </c>
      <c r="AA499" s="146">
        <v>1</v>
      </c>
      <c r="AB499" s="146">
        <v>7</v>
      </c>
      <c r="AC499" s="146">
        <v>7</v>
      </c>
      <c r="AZ499" s="146">
        <v>2</v>
      </c>
      <c r="BA499" s="146">
        <f>IF(AZ499=1,G499,0)</f>
        <v>0</v>
      </c>
      <c r="BB499" s="146">
        <f>IF(AZ499=2,G499,0)</f>
        <v>0</v>
      </c>
      <c r="BC499" s="146">
        <f>IF(AZ499=3,G499,0)</f>
        <v>0</v>
      </c>
      <c r="BD499" s="146">
        <f>IF(AZ499=4,G499,0)</f>
        <v>0</v>
      </c>
      <c r="BE499" s="146">
        <f>IF(AZ499=5,G499,0)</f>
        <v>0</v>
      </c>
      <c r="CA499" s="170">
        <v>1</v>
      </c>
      <c r="CB499" s="170">
        <v>7</v>
      </c>
      <c r="CZ499" s="146">
        <v>2.4729999999999999E-2</v>
      </c>
    </row>
    <row r="500" spans="1:104">
      <c r="A500" s="177"/>
      <c r="B500" s="178"/>
      <c r="C500" s="336" t="s">
        <v>513</v>
      </c>
      <c r="D500" s="337"/>
      <c r="E500" s="337"/>
      <c r="F500" s="337"/>
      <c r="G500" s="338"/>
      <c r="L500" s="179" t="s">
        <v>513</v>
      </c>
      <c r="O500" s="170">
        <v>3</v>
      </c>
    </row>
    <row r="501" spans="1:104">
      <c r="A501" s="177"/>
      <c r="B501" s="178"/>
      <c r="C501" s="336" t="s">
        <v>514</v>
      </c>
      <c r="D501" s="337"/>
      <c r="E501" s="337"/>
      <c r="F501" s="337"/>
      <c r="G501" s="338"/>
      <c r="L501" s="179" t="s">
        <v>514</v>
      </c>
      <c r="O501" s="170">
        <v>3</v>
      </c>
    </row>
    <row r="502" spans="1:104">
      <c r="A502" s="177"/>
      <c r="B502" s="178"/>
      <c r="C502" s="336" t="s">
        <v>515</v>
      </c>
      <c r="D502" s="337"/>
      <c r="E502" s="337"/>
      <c r="F502" s="337"/>
      <c r="G502" s="338"/>
      <c r="L502" s="179" t="s">
        <v>515</v>
      </c>
      <c r="O502" s="170">
        <v>3</v>
      </c>
    </row>
    <row r="503" spans="1:104">
      <c r="A503" s="177"/>
      <c r="B503" s="178"/>
      <c r="C503" s="336" t="s">
        <v>516</v>
      </c>
      <c r="D503" s="337"/>
      <c r="E503" s="337"/>
      <c r="F503" s="337"/>
      <c r="G503" s="338"/>
      <c r="L503" s="179" t="s">
        <v>516</v>
      </c>
      <c r="O503" s="170">
        <v>3</v>
      </c>
    </row>
    <row r="504" spans="1:104">
      <c r="A504" s="177"/>
      <c r="B504" s="178"/>
      <c r="C504" s="336" t="s">
        <v>517</v>
      </c>
      <c r="D504" s="337"/>
      <c r="E504" s="337"/>
      <c r="F504" s="337"/>
      <c r="G504" s="338"/>
      <c r="L504" s="179" t="s">
        <v>517</v>
      </c>
      <c r="O504" s="170">
        <v>3</v>
      </c>
    </row>
    <row r="505" spans="1:104">
      <c r="A505" s="177"/>
      <c r="B505" s="180"/>
      <c r="C505" s="328" t="s">
        <v>518</v>
      </c>
      <c r="D505" s="329"/>
      <c r="E505" s="181">
        <v>5</v>
      </c>
      <c r="F505" s="182"/>
      <c r="G505" s="183"/>
      <c r="M505" s="179" t="s">
        <v>518</v>
      </c>
      <c r="O505" s="170"/>
    </row>
    <row r="506" spans="1:104" ht="22.5">
      <c r="A506" s="171">
        <v>105</v>
      </c>
      <c r="B506" s="172" t="s">
        <v>519</v>
      </c>
      <c r="C506" s="173" t="s">
        <v>520</v>
      </c>
      <c r="D506" s="174" t="s">
        <v>137</v>
      </c>
      <c r="E506" s="175">
        <v>2.5</v>
      </c>
      <c r="F506" s="175">
        <v>0</v>
      </c>
      <c r="G506" s="176">
        <f>E506*F506</f>
        <v>0</v>
      </c>
      <c r="O506" s="170">
        <v>2</v>
      </c>
      <c r="AA506" s="146">
        <v>1</v>
      </c>
      <c r="AB506" s="146">
        <v>7</v>
      </c>
      <c r="AC506" s="146">
        <v>7</v>
      </c>
      <c r="AZ506" s="146">
        <v>2</v>
      </c>
      <c r="BA506" s="146">
        <f>IF(AZ506=1,G506,0)</f>
        <v>0</v>
      </c>
      <c r="BB506" s="146">
        <f>IF(AZ506=2,G506,0)</f>
        <v>0</v>
      </c>
      <c r="BC506" s="146">
        <f>IF(AZ506=3,G506,0)</f>
        <v>0</v>
      </c>
      <c r="BD506" s="146">
        <f>IF(AZ506=4,G506,0)</f>
        <v>0</v>
      </c>
      <c r="BE506" s="146">
        <f>IF(AZ506=5,G506,0)</f>
        <v>0</v>
      </c>
      <c r="CA506" s="170">
        <v>1</v>
      </c>
      <c r="CB506" s="170">
        <v>7</v>
      </c>
      <c r="CZ506" s="146">
        <v>1.7180000000000001E-2</v>
      </c>
    </row>
    <row r="507" spans="1:104">
      <c r="A507" s="177"/>
      <c r="B507" s="180"/>
      <c r="C507" s="328" t="s">
        <v>521</v>
      </c>
      <c r="D507" s="329"/>
      <c r="E507" s="181">
        <v>2.5</v>
      </c>
      <c r="F507" s="182"/>
      <c r="G507" s="183"/>
      <c r="M507" s="179" t="s">
        <v>521</v>
      </c>
      <c r="O507" s="170"/>
    </row>
    <row r="508" spans="1:104">
      <c r="A508" s="171">
        <v>106</v>
      </c>
      <c r="B508" s="172" t="s">
        <v>522</v>
      </c>
      <c r="C508" s="173" t="s">
        <v>523</v>
      </c>
      <c r="D508" s="174" t="s">
        <v>329</v>
      </c>
      <c r="E508" s="175">
        <v>5</v>
      </c>
      <c r="F508" s="175">
        <v>0</v>
      </c>
      <c r="G508" s="176">
        <f>E508*F508</f>
        <v>0</v>
      </c>
      <c r="O508" s="170">
        <v>2</v>
      </c>
      <c r="AA508" s="146">
        <v>1</v>
      </c>
      <c r="AB508" s="146">
        <v>7</v>
      </c>
      <c r="AC508" s="146">
        <v>7</v>
      </c>
      <c r="AZ508" s="146">
        <v>2</v>
      </c>
      <c r="BA508" s="146">
        <f>IF(AZ508=1,G508,0)</f>
        <v>0</v>
      </c>
      <c r="BB508" s="146">
        <f>IF(AZ508=2,G508,0)</f>
        <v>0</v>
      </c>
      <c r="BC508" s="146">
        <f>IF(AZ508=3,G508,0)</f>
        <v>0</v>
      </c>
      <c r="BD508" s="146">
        <f>IF(AZ508=4,G508,0)</f>
        <v>0</v>
      </c>
      <c r="BE508" s="146">
        <f>IF(AZ508=5,G508,0)</f>
        <v>0</v>
      </c>
      <c r="CA508" s="170">
        <v>1</v>
      </c>
      <c r="CB508" s="170">
        <v>7</v>
      </c>
      <c r="CZ508" s="146">
        <v>3.8E-3</v>
      </c>
    </row>
    <row r="509" spans="1:104">
      <c r="A509" s="177"/>
      <c r="B509" s="180"/>
      <c r="C509" s="328" t="s">
        <v>524</v>
      </c>
      <c r="D509" s="329"/>
      <c r="E509" s="181">
        <v>5</v>
      </c>
      <c r="F509" s="182"/>
      <c r="G509" s="183"/>
      <c r="M509" s="179" t="s">
        <v>524</v>
      </c>
      <c r="O509" s="170"/>
    </row>
    <row r="510" spans="1:104">
      <c r="A510" s="171">
        <v>107</v>
      </c>
      <c r="B510" s="172" t="s">
        <v>525</v>
      </c>
      <c r="C510" s="173" t="s">
        <v>526</v>
      </c>
      <c r="D510" s="174" t="s">
        <v>61</v>
      </c>
      <c r="E510" s="175">
        <v>0</v>
      </c>
      <c r="F510" s="175">
        <v>0</v>
      </c>
      <c r="G510" s="176">
        <f>E510*F510</f>
        <v>0</v>
      </c>
      <c r="O510" s="170">
        <v>2</v>
      </c>
      <c r="AA510" s="146">
        <v>7</v>
      </c>
      <c r="AB510" s="146">
        <v>1002</v>
      </c>
      <c r="AC510" s="146">
        <v>5</v>
      </c>
      <c r="AZ510" s="146">
        <v>2</v>
      </c>
      <c r="BA510" s="146">
        <f>IF(AZ510=1,G510,0)</f>
        <v>0</v>
      </c>
      <c r="BB510" s="146">
        <f>IF(AZ510=2,G510,0)</f>
        <v>0</v>
      </c>
      <c r="BC510" s="146">
        <f>IF(AZ510=3,G510,0)</f>
        <v>0</v>
      </c>
      <c r="BD510" s="146">
        <f>IF(AZ510=4,G510,0)</f>
        <v>0</v>
      </c>
      <c r="BE510" s="146">
        <f>IF(AZ510=5,G510,0)</f>
        <v>0</v>
      </c>
      <c r="CA510" s="170">
        <v>7</v>
      </c>
      <c r="CB510" s="170">
        <v>1002</v>
      </c>
      <c r="CZ510" s="146">
        <v>0</v>
      </c>
    </row>
    <row r="511" spans="1:104">
      <c r="A511" s="184"/>
      <c r="B511" s="185" t="s">
        <v>77</v>
      </c>
      <c r="C511" s="186" t="str">
        <f>CONCATENATE(B498," ",C498)</f>
        <v>721 Vnitřní kanalizace</v>
      </c>
      <c r="D511" s="187"/>
      <c r="E511" s="188"/>
      <c r="F511" s="189"/>
      <c r="G511" s="190">
        <f>SUM(G498:G510)</f>
        <v>0</v>
      </c>
      <c r="O511" s="170">
        <v>4</v>
      </c>
      <c r="BA511" s="191">
        <f>SUM(BA498:BA510)</f>
        <v>0</v>
      </c>
      <c r="BB511" s="191">
        <f>SUM(BB498:BB510)</f>
        <v>0</v>
      </c>
      <c r="BC511" s="191">
        <f>SUM(BC498:BC510)</f>
        <v>0</v>
      </c>
      <c r="BD511" s="191">
        <f>SUM(BD498:BD510)</f>
        <v>0</v>
      </c>
      <c r="BE511" s="191">
        <f>SUM(BE498:BE510)</f>
        <v>0</v>
      </c>
    </row>
    <row r="512" spans="1:104">
      <c r="A512" s="163" t="s">
        <v>73</v>
      </c>
      <c r="B512" s="164" t="s">
        <v>527</v>
      </c>
      <c r="C512" s="165" t="s">
        <v>528</v>
      </c>
      <c r="D512" s="166"/>
      <c r="E512" s="167"/>
      <c r="F512" s="167"/>
      <c r="G512" s="168"/>
      <c r="H512" s="169"/>
      <c r="I512" s="169"/>
      <c r="O512" s="170">
        <v>1</v>
      </c>
    </row>
    <row r="513" spans="1:104">
      <c r="A513" s="171">
        <v>108</v>
      </c>
      <c r="B513" s="172" t="s">
        <v>529</v>
      </c>
      <c r="C513" s="173" t="s">
        <v>530</v>
      </c>
      <c r="D513" s="174" t="s">
        <v>118</v>
      </c>
      <c r="E513" s="175">
        <v>1</v>
      </c>
      <c r="F513" s="175">
        <f>Topení!F18</f>
        <v>0</v>
      </c>
      <c r="G513" s="176">
        <f>E513*F513</f>
        <v>0</v>
      </c>
      <c r="O513" s="170">
        <v>2</v>
      </c>
      <c r="AA513" s="146">
        <v>1</v>
      </c>
      <c r="AB513" s="146">
        <v>7</v>
      </c>
      <c r="AC513" s="146">
        <v>7</v>
      </c>
      <c r="AZ513" s="146">
        <v>2</v>
      </c>
      <c r="BA513" s="146">
        <f>IF(AZ513=1,G513,0)</f>
        <v>0</v>
      </c>
      <c r="BB513" s="146">
        <f>IF(AZ513=2,G513,0)</f>
        <v>0</v>
      </c>
      <c r="BC513" s="146">
        <f>IF(AZ513=3,G513,0)</f>
        <v>0</v>
      </c>
      <c r="BD513" s="146">
        <f>IF(AZ513=4,G513,0)</f>
        <v>0</v>
      </c>
      <c r="BE513" s="146">
        <f>IF(AZ513=5,G513,0)</f>
        <v>0</v>
      </c>
      <c r="CA513" s="170">
        <v>1</v>
      </c>
      <c r="CB513" s="170">
        <v>7</v>
      </c>
      <c r="CZ513" s="146">
        <v>3.95E-2</v>
      </c>
    </row>
    <row r="514" spans="1:104">
      <c r="A514" s="184"/>
      <c r="B514" s="185" t="s">
        <v>77</v>
      </c>
      <c r="C514" s="186" t="str">
        <f>CONCATENATE(B512," ",C512)</f>
        <v>730 Ústřední vytápění</v>
      </c>
      <c r="D514" s="187"/>
      <c r="E514" s="188"/>
      <c r="F514" s="189"/>
      <c r="G514" s="190">
        <f>SUM(G512:G513)</f>
        <v>0</v>
      </c>
      <c r="O514" s="170">
        <v>4</v>
      </c>
      <c r="BA514" s="191">
        <f>SUM(BA512:BA513)</f>
        <v>0</v>
      </c>
      <c r="BB514" s="191">
        <f>SUM(BB512:BB513)</f>
        <v>0</v>
      </c>
      <c r="BC514" s="191">
        <f>SUM(BC512:BC513)</f>
        <v>0</v>
      </c>
      <c r="BD514" s="191">
        <f>SUM(BD512:BD513)</f>
        <v>0</v>
      </c>
      <c r="BE514" s="191">
        <f>SUM(BE512:BE513)</f>
        <v>0</v>
      </c>
    </row>
    <row r="515" spans="1:104">
      <c r="A515" s="163" t="s">
        <v>73</v>
      </c>
      <c r="B515" s="164" t="s">
        <v>531</v>
      </c>
      <c r="C515" s="165" t="s">
        <v>532</v>
      </c>
      <c r="D515" s="166"/>
      <c r="E515" s="167"/>
      <c r="F515" s="167"/>
      <c r="G515" s="168"/>
      <c r="H515" s="169"/>
      <c r="I515" s="169"/>
      <c r="O515" s="170">
        <v>1</v>
      </c>
    </row>
    <row r="516" spans="1:104">
      <c r="A516" s="171">
        <v>109</v>
      </c>
      <c r="B516" s="172" t="s">
        <v>533</v>
      </c>
      <c r="C516" s="173" t="s">
        <v>534</v>
      </c>
      <c r="D516" s="174" t="s">
        <v>329</v>
      </c>
      <c r="E516" s="175">
        <v>64</v>
      </c>
      <c r="F516" s="175">
        <v>0</v>
      </c>
      <c r="G516" s="176">
        <f>E516*F516</f>
        <v>0</v>
      </c>
      <c r="O516" s="170">
        <v>2</v>
      </c>
      <c r="AA516" s="146">
        <v>1</v>
      </c>
      <c r="AB516" s="146">
        <v>7</v>
      </c>
      <c r="AC516" s="146">
        <v>7</v>
      </c>
      <c r="AZ516" s="146">
        <v>2</v>
      </c>
      <c r="BA516" s="146">
        <f>IF(AZ516=1,G516,0)</f>
        <v>0</v>
      </c>
      <c r="BB516" s="146">
        <f>IF(AZ516=2,G516,0)</f>
        <v>0</v>
      </c>
      <c r="BC516" s="146">
        <f>IF(AZ516=3,G516,0)</f>
        <v>0</v>
      </c>
      <c r="BD516" s="146">
        <f>IF(AZ516=4,G516,0)</f>
        <v>0</v>
      </c>
      <c r="BE516" s="146">
        <f>IF(AZ516=5,G516,0)</f>
        <v>0</v>
      </c>
      <c r="CA516" s="170">
        <v>1</v>
      </c>
      <c r="CB516" s="170">
        <v>7</v>
      </c>
      <c r="CZ516" s="146">
        <v>5.0000000000000002E-5</v>
      </c>
    </row>
    <row r="517" spans="1:104">
      <c r="A517" s="171">
        <v>110</v>
      </c>
      <c r="B517" s="172" t="s">
        <v>535</v>
      </c>
      <c r="C517" s="173" t="s">
        <v>536</v>
      </c>
      <c r="D517" s="174" t="s">
        <v>329</v>
      </c>
      <c r="E517" s="175">
        <v>64</v>
      </c>
      <c r="F517" s="175">
        <v>0</v>
      </c>
      <c r="G517" s="176">
        <f>E517*F517</f>
        <v>0</v>
      </c>
      <c r="O517" s="170">
        <v>2</v>
      </c>
      <c r="AA517" s="146">
        <v>1</v>
      </c>
      <c r="AB517" s="146">
        <v>7</v>
      </c>
      <c r="AC517" s="146">
        <v>7</v>
      </c>
      <c r="AZ517" s="146">
        <v>2</v>
      </c>
      <c r="BA517" s="146">
        <f>IF(AZ517=1,G517,0)</f>
        <v>0</v>
      </c>
      <c r="BB517" s="146">
        <f>IF(AZ517=2,G517,0)</f>
        <v>0</v>
      </c>
      <c r="BC517" s="146">
        <f>IF(AZ517=3,G517,0)</f>
        <v>0</v>
      </c>
      <c r="BD517" s="146">
        <f>IF(AZ517=4,G517,0)</f>
        <v>0</v>
      </c>
      <c r="BE517" s="146">
        <f>IF(AZ517=5,G517,0)</f>
        <v>0</v>
      </c>
      <c r="CA517" s="170">
        <v>1</v>
      </c>
      <c r="CB517" s="170">
        <v>7</v>
      </c>
      <c r="CZ517" s="146">
        <v>2.1000000000000001E-4</v>
      </c>
    </row>
    <row r="518" spans="1:104">
      <c r="A518" s="171">
        <v>111</v>
      </c>
      <c r="B518" s="172" t="s">
        <v>537</v>
      </c>
      <c r="C518" s="173" t="s">
        <v>538</v>
      </c>
      <c r="D518" s="174" t="s">
        <v>329</v>
      </c>
      <c r="E518" s="175">
        <v>64</v>
      </c>
      <c r="F518" s="175">
        <v>0</v>
      </c>
      <c r="G518" s="176">
        <f>E518*F518</f>
        <v>0</v>
      </c>
      <c r="O518" s="170">
        <v>2</v>
      </c>
      <c r="AA518" s="146">
        <v>1</v>
      </c>
      <c r="AB518" s="146">
        <v>7</v>
      </c>
      <c r="AC518" s="146">
        <v>7</v>
      </c>
      <c r="AZ518" s="146">
        <v>2</v>
      </c>
      <c r="BA518" s="146">
        <f>IF(AZ518=1,G518,0)</f>
        <v>0</v>
      </c>
      <c r="BB518" s="146">
        <f>IF(AZ518=2,G518,0)</f>
        <v>0</v>
      </c>
      <c r="BC518" s="146">
        <f>IF(AZ518=3,G518,0)</f>
        <v>0</v>
      </c>
      <c r="BD518" s="146">
        <f>IF(AZ518=4,G518,0)</f>
        <v>0</v>
      </c>
      <c r="BE518" s="146">
        <f>IF(AZ518=5,G518,0)</f>
        <v>0</v>
      </c>
      <c r="CA518" s="170">
        <v>1</v>
      </c>
      <c r="CB518" s="170">
        <v>7</v>
      </c>
      <c r="CZ518" s="146">
        <v>0</v>
      </c>
    </row>
    <row r="519" spans="1:104">
      <c r="A519" s="171">
        <v>112</v>
      </c>
      <c r="B519" s="172" t="s">
        <v>539</v>
      </c>
      <c r="C519" s="173" t="s">
        <v>540</v>
      </c>
      <c r="D519" s="174" t="s">
        <v>61</v>
      </c>
      <c r="E519" s="175">
        <v>0</v>
      </c>
      <c r="F519" s="175">
        <v>0</v>
      </c>
      <c r="G519" s="176">
        <f>E519*F519</f>
        <v>0</v>
      </c>
      <c r="O519" s="170">
        <v>2</v>
      </c>
      <c r="AA519" s="146">
        <v>7</v>
      </c>
      <c r="AB519" s="146">
        <v>1002</v>
      </c>
      <c r="AC519" s="146">
        <v>5</v>
      </c>
      <c r="AZ519" s="146">
        <v>2</v>
      </c>
      <c r="BA519" s="146">
        <f>IF(AZ519=1,G519,0)</f>
        <v>0</v>
      </c>
      <c r="BB519" s="146">
        <f>IF(AZ519=2,G519,0)</f>
        <v>0</v>
      </c>
      <c r="BC519" s="146">
        <f>IF(AZ519=3,G519,0)</f>
        <v>0</v>
      </c>
      <c r="BD519" s="146">
        <f>IF(AZ519=4,G519,0)</f>
        <v>0</v>
      </c>
      <c r="BE519" s="146">
        <f>IF(AZ519=5,G519,0)</f>
        <v>0</v>
      </c>
      <c r="CA519" s="170">
        <v>7</v>
      </c>
      <c r="CB519" s="170">
        <v>1002</v>
      </c>
      <c r="CZ519" s="146">
        <v>0</v>
      </c>
    </row>
    <row r="520" spans="1:104">
      <c r="A520" s="184"/>
      <c r="B520" s="185" t="s">
        <v>77</v>
      </c>
      <c r="C520" s="186" t="str">
        <f>CONCATENATE(B515," ",C515)</f>
        <v>734 Armatury</v>
      </c>
      <c r="D520" s="187"/>
      <c r="E520" s="188"/>
      <c r="F520" s="189"/>
      <c r="G520" s="190">
        <f>SUM(G515:G519)</f>
        <v>0</v>
      </c>
      <c r="O520" s="170">
        <v>4</v>
      </c>
      <c r="BA520" s="191">
        <f>SUM(BA515:BA519)</f>
        <v>0</v>
      </c>
      <c r="BB520" s="191">
        <f>SUM(BB515:BB519)</f>
        <v>0</v>
      </c>
      <c r="BC520" s="191">
        <f>SUM(BC515:BC519)</f>
        <v>0</v>
      </c>
      <c r="BD520" s="191">
        <f>SUM(BD515:BD519)</f>
        <v>0</v>
      </c>
      <c r="BE520" s="191">
        <f>SUM(BE515:BE519)</f>
        <v>0</v>
      </c>
    </row>
    <row r="521" spans="1:104">
      <c r="A521" s="163" t="s">
        <v>73</v>
      </c>
      <c r="B521" s="164" t="s">
        <v>541</v>
      </c>
      <c r="C521" s="165" t="s">
        <v>542</v>
      </c>
      <c r="D521" s="166"/>
      <c r="E521" s="167"/>
      <c r="F521" s="167"/>
      <c r="G521" s="168"/>
      <c r="H521" s="169"/>
      <c r="I521" s="169"/>
      <c r="O521" s="170">
        <v>1</v>
      </c>
    </row>
    <row r="522" spans="1:104" ht="22.5">
      <c r="A522" s="171">
        <v>113</v>
      </c>
      <c r="B522" s="172" t="s">
        <v>543</v>
      </c>
      <c r="C522" s="173" t="s">
        <v>544</v>
      </c>
      <c r="D522" s="174" t="s">
        <v>84</v>
      </c>
      <c r="E522" s="175">
        <v>38.678400000000003</v>
      </c>
      <c r="F522" s="175">
        <v>0</v>
      </c>
      <c r="G522" s="176">
        <f>E522*F522</f>
        <v>0</v>
      </c>
      <c r="O522" s="170">
        <v>2</v>
      </c>
      <c r="AA522" s="146">
        <v>1</v>
      </c>
      <c r="AB522" s="146">
        <v>7</v>
      </c>
      <c r="AC522" s="146">
        <v>7</v>
      </c>
      <c r="AZ522" s="146">
        <v>2</v>
      </c>
      <c r="BA522" s="146">
        <f>IF(AZ522=1,G522,0)</f>
        <v>0</v>
      </c>
      <c r="BB522" s="146">
        <f>IF(AZ522=2,G522,0)</f>
        <v>0</v>
      </c>
      <c r="BC522" s="146">
        <f>IF(AZ522=3,G522,0)</f>
        <v>0</v>
      </c>
      <c r="BD522" s="146">
        <f>IF(AZ522=4,G522,0)</f>
        <v>0</v>
      </c>
      <c r="BE522" s="146">
        <f>IF(AZ522=5,G522,0)</f>
        <v>0</v>
      </c>
      <c r="CA522" s="170">
        <v>1</v>
      </c>
      <c r="CB522" s="170">
        <v>7</v>
      </c>
      <c r="CZ522" s="146">
        <v>1.179E-2</v>
      </c>
    </row>
    <row r="523" spans="1:104">
      <c r="A523" s="177"/>
      <c r="B523" s="180"/>
      <c r="C523" s="328" t="s">
        <v>341</v>
      </c>
      <c r="D523" s="329"/>
      <c r="E523" s="181">
        <v>0</v>
      </c>
      <c r="F523" s="182"/>
      <c r="G523" s="183"/>
      <c r="M523" s="179">
        <v>0</v>
      </c>
      <c r="O523" s="170"/>
    </row>
    <row r="524" spans="1:104">
      <c r="A524" s="177"/>
      <c r="B524" s="180"/>
      <c r="C524" s="328" t="s">
        <v>545</v>
      </c>
      <c r="D524" s="329"/>
      <c r="E524" s="181">
        <v>24.134399999999999</v>
      </c>
      <c r="F524" s="182"/>
      <c r="G524" s="183"/>
      <c r="M524" s="179" t="s">
        <v>545</v>
      </c>
      <c r="O524" s="170"/>
    </row>
    <row r="525" spans="1:104">
      <c r="A525" s="177"/>
      <c r="B525" s="180"/>
      <c r="C525" s="328" t="s">
        <v>546</v>
      </c>
      <c r="D525" s="329"/>
      <c r="E525" s="181">
        <v>14.544</v>
      </c>
      <c r="F525" s="182"/>
      <c r="G525" s="183"/>
      <c r="M525" s="179" t="s">
        <v>546</v>
      </c>
      <c r="O525" s="170"/>
    </row>
    <row r="526" spans="1:104">
      <c r="A526" s="171">
        <v>114</v>
      </c>
      <c r="B526" s="172" t="s">
        <v>547</v>
      </c>
      <c r="C526" s="173" t="s">
        <v>548</v>
      </c>
      <c r="D526" s="174" t="s">
        <v>84</v>
      </c>
      <c r="E526" s="175">
        <v>38.678400000000003</v>
      </c>
      <c r="F526" s="175">
        <v>0</v>
      </c>
      <c r="G526" s="176">
        <f>E526*F526</f>
        <v>0</v>
      </c>
      <c r="O526" s="170">
        <v>2</v>
      </c>
      <c r="AA526" s="146">
        <v>1</v>
      </c>
      <c r="AB526" s="146">
        <v>7</v>
      </c>
      <c r="AC526" s="146">
        <v>7</v>
      </c>
      <c r="AZ526" s="146">
        <v>2</v>
      </c>
      <c r="BA526" s="146">
        <f>IF(AZ526=1,G526,0)</f>
        <v>0</v>
      </c>
      <c r="BB526" s="146">
        <f>IF(AZ526=2,G526,0)</f>
        <v>0</v>
      </c>
      <c r="BC526" s="146">
        <f>IF(AZ526=3,G526,0)</f>
        <v>0</v>
      </c>
      <c r="BD526" s="146">
        <f>IF(AZ526=4,G526,0)</f>
        <v>0</v>
      </c>
      <c r="BE526" s="146">
        <f>IF(AZ526=5,G526,0)</f>
        <v>0</v>
      </c>
      <c r="CA526" s="170">
        <v>1</v>
      </c>
      <c r="CB526" s="170">
        <v>7</v>
      </c>
      <c r="CZ526" s="146">
        <v>2.4000000000000001E-4</v>
      </c>
    </row>
    <row r="527" spans="1:104">
      <c r="A527" s="177"/>
      <c r="B527" s="180"/>
      <c r="C527" s="328" t="s">
        <v>341</v>
      </c>
      <c r="D527" s="329"/>
      <c r="E527" s="181">
        <v>0</v>
      </c>
      <c r="F527" s="182"/>
      <c r="G527" s="183"/>
      <c r="M527" s="179">
        <v>0</v>
      </c>
      <c r="O527" s="170"/>
    </row>
    <row r="528" spans="1:104">
      <c r="A528" s="177"/>
      <c r="B528" s="180"/>
      <c r="C528" s="328" t="s">
        <v>545</v>
      </c>
      <c r="D528" s="329"/>
      <c r="E528" s="181">
        <v>24.134399999999999</v>
      </c>
      <c r="F528" s="182"/>
      <c r="G528" s="183"/>
      <c r="M528" s="179" t="s">
        <v>545</v>
      </c>
      <c r="O528" s="170"/>
    </row>
    <row r="529" spans="1:104">
      <c r="A529" s="177"/>
      <c r="B529" s="180"/>
      <c r="C529" s="328" t="s">
        <v>546</v>
      </c>
      <c r="D529" s="329"/>
      <c r="E529" s="181">
        <v>14.544</v>
      </c>
      <c r="F529" s="182"/>
      <c r="G529" s="183"/>
      <c r="M529" s="179" t="s">
        <v>546</v>
      </c>
      <c r="O529" s="170"/>
    </row>
    <row r="530" spans="1:104">
      <c r="A530" s="171">
        <v>115</v>
      </c>
      <c r="B530" s="172" t="s">
        <v>549</v>
      </c>
      <c r="C530" s="173" t="s">
        <v>550</v>
      </c>
      <c r="D530" s="174" t="s">
        <v>137</v>
      </c>
      <c r="E530" s="175">
        <v>5</v>
      </c>
      <c r="F530" s="175">
        <v>0</v>
      </c>
      <c r="G530" s="176">
        <f>E530*F530</f>
        <v>0</v>
      </c>
      <c r="O530" s="170">
        <v>2</v>
      </c>
      <c r="AA530" s="146">
        <v>1</v>
      </c>
      <c r="AB530" s="146">
        <v>7</v>
      </c>
      <c r="AC530" s="146">
        <v>7</v>
      </c>
      <c r="AZ530" s="146">
        <v>2</v>
      </c>
      <c r="BA530" s="146">
        <f>IF(AZ530=1,G530,0)</f>
        <v>0</v>
      </c>
      <c r="BB530" s="146">
        <f>IF(AZ530=2,G530,0)</f>
        <v>0</v>
      </c>
      <c r="BC530" s="146">
        <f>IF(AZ530=3,G530,0)</f>
        <v>0</v>
      </c>
      <c r="BD530" s="146">
        <f>IF(AZ530=4,G530,0)</f>
        <v>0</v>
      </c>
      <c r="BE530" s="146">
        <f>IF(AZ530=5,G530,0)</f>
        <v>0</v>
      </c>
      <c r="CA530" s="170">
        <v>1</v>
      </c>
      <c r="CB530" s="170">
        <v>7</v>
      </c>
      <c r="CZ530" s="146">
        <v>0</v>
      </c>
    </row>
    <row r="531" spans="1:104">
      <c r="A531" s="177"/>
      <c r="B531" s="180"/>
      <c r="C531" s="328" t="s">
        <v>551</v>
      </c>
      <c r="D531" s="329"/>
      <c r="E531" s="181">
        <v>0</v>
      </c>
      <c r="F531" s="182"/>
      <c r="G531" s="183"/>
      <c r="M531" s="179" t="s">
        <v>551</v>
      </c>
      <c r="O531" s="170"/>
    </row>
    <row r="532" spans="1:104">
      <c r="A532" s="177"/>
      <c r="B532" s="180"/>
      <c r="C532" s="328" t="s">
        <v>552</v>
      </c>
      <c r="D532" s="329"/>
      <c r="E532" s="181">
        <v>2.8</v>
      </c>
      <c r="F532" s="182"/>
      <c r="G532" s="183"/>
      <c r="M532" s="179" t="s">
        <v>552</v>
      </c>
      <c r="O532" s="170"/>
    </row>
    <row r="533" spans="1:104">
      <c r="A533" s="177"/>
      <c r="B533" s="180"/>
      <c r="C533" s="328" t="s">
        <v>146</v>
      </c>
      <c r="D533" s="329"/>
      <c r="E533" s="181">
        <v>1.3</v>
      </c>
      <c r="F533" s="182"/>
      <c r="G533" s="183"/>
      <c r="M533" s="179" t="s">
        <v>146</v>
      </c>
      <c r="O533" s="170"/>
    </row>
    <row r="534" spans="1:104">
      <c r="A534" s="177"/>
      <c r="B534" s="180"/>
      <c r="C534" s="328" t="s">
        <v>147</v>
      </c>
      <c r="D534" s="329"/>
      <c r="E534" s="181">
        <v>0.9</v>
      </c>
      <c r="F534" s="182"/>
      <c r="G534" s="183"/>
      <c r="M534" s="179" t="s">
        <v>147</v>
      </c>
      <c r="O534" s="170"/>
    </row>
    <row r="535" spans="1:104">
      <c r="A535" s="171">
        <v>116</v>
      </c>
      <c r="B535" s="172" t="s">
        <v>553</v>
      </c>
      <c r="C535" s="173" t="s">
        <v>554</v>
      </c>
      <c r="D535" s="174" t="s">
        <v>61</v>
      </c>
      <c r="E535" s="175">
        <v>0</v>
      </c>
      <c r="F535" s="175">
        <v>0</v>
      </c>
      <c r="G535" s="176">
        <f>E535*F535</f>
        <v>0</v>
      </c>
      <c r="O535" s="170">
        <v>2</v>
      </c>
      <c r="AA535" s="146">
        <v>7</v>
      </c>
      <c r="AB535" s="146">
        <v>1002</v>
      </c>
      <c r="AC535" s="146">
        <v>5</v>
      </c>
      <c r="AZ535" s="146">
        <v>2</v>
      </c>
      <c r="BA535" s="146">
        <f>IF(AZ535=1,G535,0)</f>
        <v>0</v>
      </c>
      <c r="BB535" s="146">
        <f>IF(AZ535=2,G535,0)</f>
        <v>0</v>
      </c>
      <c r="BC535" s="146">
        <f>IF(AZ535=3,G535,0)</f>
        <v>0</v>
      </c>
      <c r="BD535" s="146">
        <f>IF(AZ535=4,G535,0)</f>
        <v>0</v>
      </c>
      <c r="BE535" s="146">
        <f>IF(AZ535=5,G535,0)</f>
        <v>0</v>
      </c>
      <c r="CA535" s="170">
        <v>7</v>
      </c>
      <c r="CB535" s="170">
        <v>1002</v>
      </c>
      <c r="CZ535" s="146">
        <v>0</v>
      </c>
    </row>
    <row r="536" spans="1:104">
      <c r="A536" s="184"/>
      <c r="B536" s="185" t="s">
        <v>77</v>
      </c>
      <c r="C536" s="186" t="str">
        <f>CONCATENATE(B521," ",C521)</f>
        <v>762 Konstrukce tesařské</v>
      </c>
      <c r="D536" s="187"/>
      <c r="E536" s="188"/>
      <c r="F536" s="189"/>
      <c r="G536" s="190">
        <f>SUM(G521:G535)</f>
        <v>0</v>
      </c>
      <c r="O536" s="170">
        <v>4</v>
      </c>
      <c r="BA536" s="191">
        <f>SUM(BA521:BA535)</f>
        <v>0</v>
      </c>
      <c r="BB536" s="191">
        <f>SUM(BB521:BB535)</f>
        <v>0</v>
      </c>
      <c r="BC536" s="191">
        <f>SUM(BC521:BC535)</f>
        <v>0</v>
      </c>
      <c r="BD536" s="191">
        <f>SUM(BD521:BD535)</f>
        <v>0</v>
      </c>
      <c r="BE536" s="191">
        <f>SUM(BE521:BE535)</f>
        <v>0</v>
      </c>
    </row>
    <row r="537" spans="1:104">
      <c r="A537" s="163" t="s">
        <v>73</v>
      </c>
      <c r="B537" s="164" t="s">
        <v>555</v>
      </c>
      <c r="C537" s="165" t="s">
        <v>556</v>
      </c>
      <c r="D537" s="166"/>
      <c r="E537" s="167"/>
      <c r="F537" s="167"/>
      <c r="G537" s="168"/>
      <c r="H537" s="169"/>
      <c r="I537" s="169"/>
      <c r="O537" s="170">
        <v>1</v>
      </c>
    </row>
    <row r="538" spans="1:104">
      <c r="A538" s="171">
        <v>117</v>
      </c>
      <c r="B538" s="172" t="s">
        <v>557</v>
      </c>
      <c r="C538" s="173" t="s">
        <v>558</v>
      </c>
      <c r="D538" s="174" t="s">
        <v>84</v>
      </c>
      <c r="E538" s="175">
        <v>12.515599999999999</v>
      </c>
      <c r="F538" s="175">
        <v>0</v>
      </c>
      <c r="G538" s="176">
        <f>E538*F538</f>
        <v>0</v>
      </c>
      <c r="O538" s="170">
        <v>2</v>
      </c>
      <c r="AA538" s="146">
        <v>1</v>
      </c>
      <c r="AB538" s="146">
        <v>7</v>
      </c>
      <c r="AC538" s="146">
        <v>7</v>
      </c>
      <c r="AZ538" s="146">
        <v>2</v>
      </c>
      <c r="BA538" s="146">
        <f>IF(AZ538=1,G538,0)</f>
        <v>0</v>
      </c>
      <c r="BB538" s="146">
        <f>IF(AZ538=2,G538,0)</f>
        <v>0</v>
      </c>
      <c r="BC538" s="146">
        <f>IF(AZ538=3,G538,0)</f>
        <v>0</v>
      </c>
      <c r="BD538" s="146">
        <f>IF(AZ538=4,G538,0)</f>
        <v>0</v>
      </c>
      <c r="BE538" s="146">
        <f>IF(AZ538=5,G538,0)</f>
        <v>0</v>
      </c>
      <c r="CA538" s="170">
        <v>1</v>
      </c>
      <c r="CB538" s="170">
        <v>7</v>
      </c>
      <c r="CZ538" s="146">
        <v>1.7049999999999999E-2</v>
      </c>
    </row>
    <row r="539" spans="1:104">
      <c r="A539" s="177"/>
      <c r="B539" s="180"/>
      <c r="C539" s="328" t="s">
        <v>559</v>
      </c>
      <c r="D539" s="329"/>
      <c r="E539" s="181">
        <v>0</v>
      </c>
      <c r="F539" s="182"/>
      <c r="G539" s="183"/>
      <c r="M539" s="179" t="s">
        <v>559</v>
      </c>
      <c r="O539" s="170"/>
    </row>
    <row r="540" spans="1:104">
      <c r="A540" s="177"/>
      <c r="B540" s="180"/>
      <c r="C540" s="328" t="s">
        <v>560</v>
      </c>
      <c r="D540" s="329"/>
      <c r="E540" s="181">
        <v>0.95830000000000004</v>
      </c>
      <c r="F540" s="182"/>
      <c r="G540" s="183"/>
      <c r="M540" s="179" t="s">
        <v>560</v>
      </c>
      <c r="O540" s="170"/>
    </row>
    <row r="541" spans="1:104">
      <c r="A541" s="177"/>
      <c r="B541" s="180"/>
      <c r="C541" s="328" t="s">
        <v>561</v>
      </c>
      <c r="D541" s="329"/>
      <c r="E541" s="181">
        <v>0.84730000000000005</v>
      </c>
      <c r="F541" s="182"/>
      <c r="G541" s="183"/>
      <c r="M541" s="179" t="s">
        <v>561</v>
      </c>
      <c r="O541" s="170"/>
    </row>
    <row r="542" spans="1:104">
      <c r="A542" s="177"/>
      <c r="B542" s="180"/>
      <c r="C542" s="328" t="s">
        <v>562</v>
      </c>
      <c r="D542" s="329"/>
      <c r="E542" s="181">
        <v>0.95199999999999996</v>
      </c>
      <c r="F542" s="182"/>
      <c r="G542" s="183"/>
      <c r="M542" s="179" t="s">
        <v>562</v>
      </c>
      <c r="O542" s="170"/>
    </row>
    <row r="543" spans="1:104">
      <c r="A543" s="177"/>
      <c r="B543" s="180"/>
      <c r="C543" s="328" t="s">
        <v>563</v>
      </c>
      <c r="D543" s="329"/>
      <c r="E543" s="181">
        <v>2.3168000000000002</v>
      </c>
      <c r="F543" s="182"/>
      <c r="G543" s="183"/>
      <c r="M543" s="179" t="s">
        <v>563</v>
      </c>
      <c r="O543" s="170"/>
    </row>
    <row r="544" spans="1:104">
      <c r="A544" s="177"/>
      <c r="B544" s="180"/>
      <c r="C544" s="328" t="s">
        <v>564</v>
      </c>
      <c r="D544" s="329"/>
      <c r="E544" s="181">
        <v>4.2771999999999997</v>
      </c>
      <c r="F544" s="182"/>
      <c r="G544" s="183"/>
      <c r="M544" s="179" t="s">
        <v>564</v>
      </c>
      <c r="O544" s="170"/>
    </row>
    <row r="545" spans="1:104">
      <c r="A545" s="177"/>
      <c r="B545" s="180"/>
      <c r="C545" s="328" t="s">
        <v>565</v>
      </c>
      <c r="D545" s="329"/>
      <c r="E545" s="181">
        <v>2.3168000000000002</v>
      </c>
      <c r="F545" s="182"/>
      <c r="G545" s="183"/>
      <c r="M545" s="179" t="s">
        <v>565</v>
      </c>
      <c r="O545" s="170"/>
    </row>
    <row r="546" spans="1:104">
      <c r="A546" s="177"/>
      <c r="B546" s="180"/>
      <c r="C546" s="328" t="s">
        <v>561</v>
      </c>
      <c r="D546" s="329"/>
      <c r="E546" s="181">
        <v>0.84730000000000005</v>
      </c>
      <c r="F546" s="182"/>
      <c r="G546" s="183"/>
      <c r="M546" s="179" t="s">
        <v>561</v>
      </c>
      <c r="O546" s="170"/>
    </row>
    <row r="547" spans="1:104">
      <c r="A547" s="171">
        <v>118</v>
      </c>
      <c r="B547" s="172" t="s">
        <v>566</v>
      </c>
      <c r="C547" s="173" t="s">
        <v>567</v>
      </c>
      <c r="D547" s="174" t="s">
        <v>84</v>
      </c>
      <c r="E547" s="175">
        <v>33.387999999999998</v>
      </c>
      <c r="F547" s="175">
        <v>0</v>
      </c>
      <c r="G547" s="176">
        <f>E547*F547</f>
        <v>0</v>
      </c>
      <c r="O547" s="170">
        <v>2</v>
      </c>
      <c r="AA547" s="146">
        <v>1</v>
      </c>
      <c r="AB547" s="146">
        <v>7</v>
      </c>
      <c r="AC547" s="146">
        <v>7</v>
      </c>
      <c r="AZ547" s="146">
        <v>2</v>
      </c>
      <c r="BA547" s="146">
        <f>IF(AZ547=1,G547,0)</f>
        <v>0</v>
      </c>
      <c r="BB547" s="146">
        <f>IF(AZ547=2,G547,0)</f>
        <v>0</v>
      </c>
      <c r="BC547" s="146">
        <f>IF(AZ547=3,G547,0)</f>
        <v>0</v>
      </c>
      <c r="BD547" s="146">
        <f>IF(AZ547=4,G547,0)</f>
        <v>0</v>
      </c>
      <c r="BE547" s="146">
        <f>IF(AZ547=5,G547,0)</f>
        <v>0</v>
      </c>
      <c r="CA547" s="170">
        <v>1</v>
      </c>
      <c r="CB547" s="170">
        <v>7</v>
      </c>
      <c r="CZ547" s="146">
        <v>0</v>
      </c>
    </row>
    <row r="548" spans="1:104">
      <c r="A548" s="177"/>
      <c r="B548" s="180"/>
      <c r="C548" s="328" t="s">
        <v>154</v>
      </c>
      <c r="D548" s="329"/>
      <c r="E548" s="181">
        <v>8.5670000000000002</v>
      </c>
      <c r="F548" s="182"/>
      <c r="G548" s="183"/>
      <c r="M548" s="179" t="s">
        <v>154</v>
      </c>
      <c r="O548" s="170"/>
    </row>
    <row r="549" spans="1:104">
      <c r="A549" s="177"/>
      <c r="B549" s="180"/>
      <c r="C549" s="328" t="s">
        <v>568</v>
      </c>
      <c r="D549" s="329"/>
      <c r="E549" s="181">
        <v>24.821000000000002</v>
      </c>
      <c r="F549" s="182"/>
      <c r="G549" s="183"/>
      <c r="M549" s="179" t="s">
        <v>568</v>
      </c>
      <c r="O549" s="170"/>
    </row>
    <row r="550" spans="1:104">
      <c r="A550" s="171">
        <v>119</v>
      </c>
      <c r="B550" s="172" t="s">
        <v>569</v>
      </c>
      <c r="C550" s="173" t="s">
        <v>570</v>
      </c>
      <c r="D550" s="174" t="s">
        <v>329</v>
      </c>
      <c r="E550" s="175">
        <v>4</v>
      </c>
      <c r="F550" s="175">
        <v>0</v>
      </c>
      <c r="G550" s="176">
        <f>E550*F550</f>
        <v>0</v>
      </c>
      <c r="O550" s="170">
        <v>2</v>
      </c>
      <c r="AA550" s="146">
        <v>1</v>
      </c>
      <c r="AB550" s="146">
        <v>7</v>
      </c>
      <c r="AC550" s="146">
        <v>7</v>
      </c>
      <c r="AZ550" s="146">
        <v>2</v>
      </c>
      <c r="BA550" s="146">
        <f>IF(AZ550=1,G550,0)</f>
        <v>0</v>
      </c>
      <c r="BB550" s="146">
        <f>IF(AZ550=2,G550,0)</f>
        <v>0</v>
      </c>
      <c r="BC550" s="146">
        <f>IF(AZ550=3,G550,0)</f>
        <v>0</v>
      </c>
      <c r="BD550" s="146">
        <f>IF(AZ550=4,G550,0)</f>
        <v>0</v>
      </c>
      <c r="BE550" s="146">
        <f>IF(AZ550=5,G550,0)</f>
        <v>0</v>
      </c>
      <c r="CA550" s="170">
        <v>1</v>
      </c>
      <c r="CB550" s="170">
        <v>7</v>
      </c>
      <c r="CZ550" s="146">
        <v>1.1299999999999999E-3</v>
      </c>
    </row>
    <row r="551" spans="1:104">
      <c r="A551" s="177"/>
      <c r="B551" s="180"/>
      <c r="C551" s="328" t="s">
        <v>571</v>
      </c>
      <c r="D551" s="329"/>
      <c r="E551" s="181">
        <v>3</v>
      </c>
      <c r="F551" s="182"/>
      <c r="G551" s="183"/>
      <c r="M551" s="179" t="s">
        <v>571</v>
      </c>
      <c r="O551" s="170"/>
    </row>
    <row r="552" spans="1:104">
      <c r="A552" s="177"/>
      <c r="B552" s="180"/>
      <c r="C552" s="328" t="s">
        <v>572</v>
      </c>
      <c r="D552" s="329"/>
      <c r="E552" s="181">
        <v>1</v>
      </c>
      <c r="F552" s="182"/>
      <c r="G552" s="183"/>
      <c r="M552" s="179" t="s">
        <v>572</v>
      </c>
      <c r="O552" s="170"/>
    </row>
    <row r="553" spans="1:104">
      <c r="A553" s="171">
        <v>120</v>
      </c>
      <c r="B553" s="172" t="s">
        <v>573</v>
      </c>
      <c r="C553" s="173" t="s">
        <v>574</v>
      </c>
      <c r="D553" s="174" t="s">
        <v>61</v>
      </c>
      <c r="E553" s="175">
        <v>0</v>
      </c>
      <c r="F553" s="175">
        <v>0</v>
      </c>
      <c r="G553" s="176">
        <f>E553*F553</f>
        <v>0</v>
      </c>
      <c r="O553" s="170">
        <v>2</v>
      </c>
      <c r="AA553" s="146">
        <v>7</v>
      </c>
      <c r="AB553" s="146">
        <v>1002</v>
      </c>
      <c r="AC553" s="146">
        <v>5</v>
      </c>
      <c r="AZ553" s="146">
        <v>2</v>
      </c>
      <c r="BA553" s="146">
        <f>IF(AZ553=1,G553,0)</f>
        <v>0</v>
      </c>
      <c r="BB553" s="146">
        <f>IF(AZ553=2,G553,0)</f>
        <v>0</v>
      </c>
      <c r="BC553" s="146">
        <f>IF(AZ553=3,G553,0)</f>
        <v>0</v>
      </c>
      <c r="BD553" s="146">
        <f>IF(AZ553=4,G553,0)</f>
        <v>0</v>
      </c>
      <c r="BE553" s="146">
        <f>IF(AZ553=5,G553,0)</f>
        <v>0</v>
      </c>
      <c r="CA553" s="170">
        <v>7</v>
      </c>
      <c r="CB553" s="170">
        <v>1002</v>
      </c>
      <c r="CZ553" s="146">
        <v>0</v>
      </c>
    </row>
    <row r="554" spans="1:104">
      <c r="A554" s="184"/>
      <c r="B554" s="185" t="s">
        <v>77</v>
      </c>
      <c r="C554" s="186" t="str">
        <f>CONCATENATE(B537," ",C537)</f>
        <v>763 Dřevostavby</v>
      </c>
      <c r="D554" s="187"/>
      <c r="E554" s="188"/>
      <c r="F554" s="189"/>
      <c r="G554" s="190">
        <f>SUM(G537:G553)</f>
        <v>0</v>
      </c>
      <c r="O554" s="170">
        <v>4</v>
      </c>
      <c r="BA554" s="191">
        <f>SUM(BA537:BA553)</f>
        <v>0</v>
      </c>
      <c r="BB554" s="191">
        <f>SUM(BB537:BB553)</f>
        <v>0</v>
      </c>
      <c r="BC554" s="191">
        <f>SUM(BC537:BC553)</f>
        <v>0</v>
      </c>
      <c r="BD554" s="191">
        <f>SUM(BD537:BD553)</f>
        <v>0</v>
      </c>
      <c r="BE554" s="191">
        <f>SUM(BE537:BE553)</f>
        <v>0</v>
      </c>
    </row>
    <row r="555" spans="1:104">
      <c r="A555" s="163" t="s">
        <v>73</v>
      </c>
      <c r="B555" s="164" t="s">
        <v>575</v>
      </c>
      <c r="C555" s="165" t="s">
        <v>576</v>
      </c>
      <c r="D555" s="166"/>
      <c r="E555" s="167"/>
      <c r="F555" s="167"/>
      <c r="G555" s="168"/>
      <c r="H555" s="169"/>
      <c r="I555" s="169"/>
      <c r="O555" s="170">
        <v>1</v>
      </c>
    </row>
    <row r="556" spans="1:104">
      <c r="A556" s="171">
        <v>121</v>
      </c>
      <c r="B556" s="172" t="s">
        <v>577</v>
      </c>
      <c r="C556" s="173" t="s">
        <v>578</v>
      </c>
      <c r="D556" s="174" t="s">
        <v>137</v>
      </c>
      <c r="E556" s="175">
        <v>92.834999999999994</v>
      </c>
      <c r="F556" s="175">
        <v>0</v>
      </c>
      <c r="G556" s="176">
        <f>E556*F556</f>
        <v>0</v>
      </c>
      <c r="O556" s="170">
        <v>2</v>
      </c>
      <c r="AA556" s="146">
        <v>1</v>
      </c>
      <c r="AB556" s="146">
        <v>7</v>
      </c>
      <c r="AC556" s="146">
        <v>7</v>
      </c>
      <c r="AZ556" s="146">
        <v>2</v>
      </c>
      <c r="BA556" s="146">
        <f>IF(AZ556=1,G556,0)</f>
        <v>0</v>
      </c>
      <c r="BB556" s="146">
        <f>IF(AZ556=2,G556,0)</f>
        <v>0</v>
      </c>
      <c r="BC556" s="146">
        <f>IF(AZ556=3,G556,0)</f>
        <v>0</v>
      </c>
      <c r="BD556" s="146">
        <f>IF(AZ556=4,G556,0)</f>
        <v>0</v>
      </c>
      <c r="BE556" s="146">
        <f>IF(AZ556=5,G556,0)</f>
        <v>0</v>
      </c>
      <c r="CA556" s="170">
        <v>1</v>
      </c>
      <c r="CB556" s="170">
        <v>7</v>
      </c>
      <c r="CZ556" s="146">
        <v>1.41E-3</v>
      </c>
    </row>
    <row r="557" spans="1:104">
      <c r="A557" s="177"/>
      <c r="B557" s="180"/>
      <c r="C557" s="328" t="s">
        <v>579</v>
      </c>
      <c r="D557" s="329"/>
      <c r="E557" s="181">
        <v>49.74</v>
      </c>
      <c r="F557" s="182"/>
      <c r="G557" s="183"/>
      <c r="M557" s="179" t="s">
        <v>579</v>
      </c>
      <c r="O557" s="170"/>
    </row>
    <row r="558" spans="1:104">
      <c r="A558" s="177"/>
      <c r="B558" s="180"/>
      <c r="C558" s="328" t="s">
        <v>580</v>
      </c>
      <c r="D558" s="329"/>
      <c r="E558" s="181">
        <v>4</v>
      </c>
      <c r="F558" s="182"/>
      <c r="G558" s="183"/>
      <c r="M558" s="179" t="s">
        <v>580</v>
      </c>
      <c r="O558" s="170"/>
    </row>
    <row r="559" spans="1:104">
      <c r="A559" s="177"/>
      <c r="B559" s="180"/>
      <c r="C559" s="328" t="s">
        <v>581</v>
      </c>
      <c r="D559" s="329"/>
      <c r="E559" s="181">
        <v>39.094999999999999</v>
      </c>
      <c r="F559" s="182"/>
      <c r="G559" s="183"/>
      <c r="M559" s="179" t="s">
        <v>581</v>
      </c>
      <c r="O559" s="170"/>
    </row>
    <row r="560" spans="1:104">
      <c r="A560" s="171">
        <v>122</v>
      </c>
      <c r="B560" s="172" t="s">
        <v>582</v>
      </c>
      <c r="C560" s="173" t="s">
        <v>583</v>
      </c>
      <c r="D560" s="174" t="s">
        <v>137</v>
      </c>
      <c r="E560" s="175">
        <v>39.094999999999999</v>
      </c>
      <c r="F560" s="175">
        <v>0</v>
      </c>
      <c r="G560" s="176">
        <f>E560*F560</f>
        <v>0</v>
      </c>
      <c r="O560" s="170">
        <v>2</v>
      </c>
      <c r="AA560" s="146">
        <v>1</v>
      </c>
      <c r="AB560" s="146">
        <v>7</v>
      </c>
      <c r="AC560" s="146">
        <v>7</v>
      </c>
      <c r="AZ560" s="146">
        <v>2</v>
      </c>
      <c r="BA560" s="146">
        <f>IF(AZ560=1,G560,0)</f>
        <v>0</v>
      </c>
      <c r="BB560" s="146">
        <f>IF(AZ560=2,G560,0)</f>
        <v>0</v>
      </c>
      <c r="BC560" s="146">
        <f>IF(AZ560=3,G560,0)</f>
        <v>0</v>
      </c>
      <c r="BD560" s="146">
        <f>IF(AZ560=4,G560,0)</f>
        <v>0</v>
      </c>
      <c r="BE560" s="146">
        <f>IF(AZ560=5,G560,0)</f>
        <v>0</v>
      </c>
      <c r="CA560" s="170">
        <v>1</v>
      </c>
      <c r="CB560" s="170">
        <v>7</v>
      </c>
      <c r="CZ560" s="146">
        <v>1.8699999999999999E-3</v>
      </c>
    </row>
    <row r="561" spans="1:104">
      <c r="A561" s="177"/>
      <c r="B561" s="180"/>
      <c r="C561" s="328" t="s">
        <v>581</v>
      </c>
      <c r="D561" s="329"/>
      <c r="E561" s="181">
        <v>39.094999999999999</v>
      </c>
      <c r="F561" s="182"/>
      <c r="G561" s="183"/>
      <c r="M561" s="179" t="s">
        <v>581</v>
      </c>
      <c r="O561" s="170"/>
    </row>
    <row r="562" spans="1:104">
      <c r="A562" s="171">
        <v>123</v>
      </c>
      <c r="B562" s="172" t="s">
        <v>584</v>
      </c>
      <c r="C562" s="173" t="s">
        <v>585</v>
      </c>
      <c r="D562" s="174" t="s">
        <v>137</v>
      </c>
      <c r="E562" s="175">
        <v>4</v>
      </c>
      <c r="F562" s="175">
        <v>0</v>
      </c>
      <c r="G562" s="176">
        <f>E562*F562</f>
        <v>0</v>
      </c>
      <c r="O562" s="170">
        <v>2</v>
      </c>
      <c r="AA562" s="146">
        <v>1</v>
      </c>
      <c r="AB562" s="146">
        <v>7</v>
      </c>
      <c r="AC562" s="146">
        <v>7</v>
      </c>
      <c r="AZ562" s="146">
        <v>2</v>
      </c>
      <c r="BA562" s="146">
        <f>IF(AZ562=1,G562,0)</f>
        <v>0</v>
      </c>
      <c r="BB562" s="146">
        <f>IF(AZ562=2,G562,0)</f>
        <v>0</v>
      </c>
      <c r="BC562" s="146">
        <f>IF(AZ562=3,G562,0)</f>
        <v>0</v>
      </c>
      <c r="BD562" s="146">
        <f>IF(AZ562=4,G562,0)</f>
        <v>0</v>
      </c>
      <c r="BE562" s="146">
        <f>IF(AZ562=5,G562,0)</f>
        <v>0</v>
      </c>
      <c r="CA562" s="170">
        <v>1</v>
      </c>
      <c r="CB562" s="170">
        <v>7</v>
      </c>
      <c r="CZ562" s="146">
        <v>2.2399999999999998E-3</v>
      </c>
    </row>
    <row r="563" spans="1:104">
      <c r="A563" s="177"/>
      <c r="B563" s="180"/>
      <c r="C563" s="328" t="s">
        <v>586</v>
      </c>
      <c r="D563" s="329"/>
      <c r="E563" s="181">
        <v>4</v>
      </c>
      <c r="F563" s="182"/>
      <c r="G563" s="183"/>
      <c r="M563" s="179" t="s">
        <v>586</v>
      </c>
      <c r="O563" s="170"/>
    </row>
    <row r="564" spans="1:104">
      <c r="A564" s="171">
        <v>124</v>
      </c>
      <c r="B564" s="172" t="s">
        <v>587</v>
      </c>
      <c r="C564" s="173" t="s">
        <v>588</v>
      </c>
      <c r="D564" s="174" t="s">
        <v>137</v>
      </c>
      <c r="E564" s="175">
        <v>2.08</v>
      </c>
      <c r="F564" s="175">
        <v>0</v>
      </c>
      <c r="G564" s="176">
        <f>E564*F564</f>
        <v>0</v>
      </c>
      <c r="O564" s="170">
        <v>2</v>
      </c>
      <c r="AA564" s="146">
        <v>1</v>
      </c>
      <c r="AB564" s="146">
        <v>7</v>
      </c>
      <c r="AC564" s="146">
        <v>7</v>
      </c>
      <c r="AZ564" s="146">
        <v>2</v>
      </c>
      <c r="BA564" s="146">
        <f>IF(AZ564=1,G564,0)</f>
        <v>0</v>
      </c>
      <c r="BB564" s="146">
        <f>IF(AZ564=2,G564,0)</f>
        <v>0</v>
      </c>
      <c r="BC564" s="146">
        <f>IF(AZ564=3,G564,0)</f>
        <v>0</v>
      </c>
      <c r="BD564" s="146">
        <f>IF(AZ564=4,G564,0)</f>
        <v>0</v>
      </c>
      <c r="BE564" s="146">
        <f>IF(AZ564=5,G564,0)</f>
        <v>0</v>
      </c>
      <c r="CA564" s="170">
        <v>1</v>
      </c>
      <c r="CB564" s="170">
        <v>7</v>
      </c>
      <c r="CZ564" s="146">
        <v>2.7200000000000002E-3</v>
      </c>
    </row>
    <row r="565" spans="1:104">
      <c r="A565" s="177"/>
      <c r="B565" s="180"/>
      <c r="C565" s="328" t="s">
        <v>589</v>
      </c>
      <c r="D565" s="329"/>
      <c r="E565" s="181">
        <v>2.08</v>
      </c>
      <c r="F565" s="182"/>
      <c r="G565" s="183"/>
      <c r="M565" s="179" t="s">
        <v>589</v>
      </c>
      <c r="O565" s="170"/>
    </row>
    <row r="566" spans="1:104">
      <c r="A566" s="171">
        <v>125</v>
      </c>
      <c r="B566" s="172" t="s">
        <v>590</v>
      </c>
      <c r="C566" s="173" t="s">
        <v>591</v>
      </c>
      <c r="D566" s="174" t="s">
        <v>329</v>
      </c>
      <c r="E566" s="175">
        <v>6</v>
      </c>
      <c r="F566" s="175">
        <v>0</v>
      </c>
      <c r="G566" s="176">
        <f>E566*F566</f>
        <v>0</v>
      </c>
      <c r="O566" s="170">
        <v>2</v>
      </c>
      <c r="AA566" s="146">
        <v>1</v>
      </c>
      <c r="AB566" s="146">
        <v>7</v>
      </c>
      <c r="AC566" s="146">
        <v>7</v>
      </c>
      <c r="AZ566" s="146">
        <v>2</v>
      </c>
      <c r="BA566" s="146">
        <f>IF(AZ566=1,G566,0)</f>
        <v>0</v>
      </c>
      <c r="BB566" s="146">
        <f>IF(AZ566=2,G566,0)</f>
        <v>0</v>
      </c>
      <c r="BC566" s="146">
        <f>IF(AZ566=3,G566,0)</f>
        <v>0</v>
      </c>
      <c r="BD566" s="146">
        <f>IF(AZ566=4,G566,0)</f>
        <v>0</v>
      </c>
      <c r="BE566" s="146">
        <f>IF(AZ566=5,G566,0)</f>
        <v>0</v>
      </c>
      <c r="CA566" s="170">
        <v>1</v>
      </c>
      <c r="CB566" s="170">
        <v>7</v>
      </c>
      <c r="CZ566" s="146">
        <v>4.0499999999999998E-3</v>
      </c>
    </row>
    <row r="567" spans="1:104">
      <c r="A567" s="177"/>
      <c r="B567" s="180"/>
      <c r="C567" s="328" t="s">
        <v>592</v>
      </c>
      <c r="D567" s="329"/>
      <c r="E567" s="181">
        <v>6</v>
      </c>
      <c r="F567" s="182"/>
      <c r="G567" s="183"/>
      <c r="M567" s="179" t="s">
        <v>592</v>
      </c>
      <c r="O567" s="170"/>
    </row>
    <row r="568" spans="1:104">
      <c r="A568" s="171">
        <v>126</v>
      </c>
      <c r="B568" s="172" t="s">
        <v>593</v>
      </c>
      <c r="C568" s="173" t="s">
        <v>594</v>
      </c>
      <c r="D568" s="174" t="s">
        <v>137</v>
      </c>
      <c r="E568" s="175">
        <v>66.34</v>
      </c>
      <c r="F568" s="175">
        <v>0</v>
      </c>
      <c r="G568" s="176">
        <f>E568*F568</f>
        <v>0</v>
      </c>
      <c r="O568" s="170">
        <v>2</v>
      </c>
      <c r="AA568" s="146">
        <v>1</v>
      </c>
      <c r="AB568" s="146">
        <v>7</v>
      </c>
      <c r="AC568" s="146">
        <v>7</v>
      </c>
      <c r="AZ568" s="146">
        <v>2</v>
      </c>
      <c r="BA568" s="146">
        <f>IF(AZ568=1,G568,0)</f>
        <v>0</v>
      </c>
      <c r="BB568" s="146">
        <f>IF(AZ568=2,G568,0)</f>
        <v>0</v>
      </c>
      <c r="BC568" s="146">
        <f>IF(AZ568=3,G568,0)</f>
        <v>0</v>
      </c>
      <c r="BD568" s="146">
        <f>IF(AZ568=4,G568,0)</f>
        <v>0</v>
      </c>
      <c r="BE568" s="146">
        <f>IF(AZ568=5,G568,0)</f>
        <v>0</v>
      </c>
      <c r="CA568" s="170">
        <v>1</v>
      </c>
      <c r="CB568" s="170">
        <v>7</v>
      </c>
      <c r="CZ568" s="146">
        <v>2.4199999999999998E-3</v>
      </c>
    </row>
    <row r="569" spans="1:104">
      <c r="A569" s="177"/>
      <c r="B569" s="180"/>
      <c r="C569" s="328" t="s">
        <v>595</v>
      </c>
      <c r="D569" s="329"/>
      <c r="E569" s="181">
        <v>66.34</v>
      </c>
      <c r="F569" s="182"/>
      <c r="G569" s="183"/>
      <c r="M569" s="179" t="s">
        <v>595</v>
      </c>
      <c r="O569" s="170"/>
    </row>
    <row r="570" spans="1:104">
      <c r="A570" s="171">
        <v>127</v>
      </c>
      <c r="B570" s="172" t="s">
        <v>596</v>
      </c>
      <c r="C570" s="173" t="s">
        <v>597</v>
      </c>
      <c r="D570" s="174" t="s">
        <v>137</v>
      </c>
      <c r="E570" s="175">
        <v>2.8</v>
      </c>
      <c r="F570" s="175">
        <v>0</v>
      </c>
      <c r="G570" s="176">
        <f>E570*F570</f>
        <v>0</v>
      </c>
      <c r="O570" s="170">
        <v>2</v>
      </c>
      <c r="AA570" s="146">
        <v>1</v>
      </c>
      <c r="AB570" s="146">
        <v>7</v>
      </c>
      <c r="AC570" s="146">
        <v>7</v>
      </c>
      <c r="AZ570" s="146">
        <v>2</v>
      </c>
      <c r="BA570" s="146">
        <f>IF(AZ570=1,G570,0)</f>
        <v>0</v>
      </c>
      <c r="BB570" s="146">
        <f>IF(AZ570=2,G570,0)</f>
        <v>0</v>
      </c>
      <c r="BC570" s="146">
        <f>IF(AZ570=3,G570,0)</f>
        <v>0</v>
      </c>
      <c r="BD570" s="146">
        <f>IF(AZ570=4,G570,0)</f>
        <v>0</v>
      </c>
      <c r="BE570" s="146">
        <f>IF(AZ570=5,G570,0)</f>
        <v>0</v>
      </c>
      <c r="CA570" s="170">
        <v>1</v>
      </c>
      <c r="CB570" s="170">
        <v>7</v>
      </c>
      <c r="CZ570" s="146">
        <v>0</v>
      </c>
    </row>
    <row r="571" spans="1:104">
      <c r="A571" s="171">
        <v>128</v>
      </c>
      <c r="B571" s="172" t="s">
        <v>598</v>
      </c>
      <c r="C571" s="173" t="s">
        <v>599</v>
      </c>
      <c r="D571" s="174" t="s">
        <v>137</v>
      </c>
      <c r="E571" s="175">
        <v>66.34</v>
      </c>
      <c r="F571" s="175">
        <v>0</v>
      </c>
      <c r="G571" s="176">
        <f>E571*F571</f>
        <v>0</v>
      </c>
      <c r="O571" s="170">
        <v>2</v>
      </c>
      <c r="AA571" s="146">
        <v>1</v>
      </c>
      <c r="AB571" s="146">
        <v>7</v>
      </c>
      <c r="AC571" s="146">
        <v>7</v>
      </c>
      <c r="AZ571" s="146">
        <v>2</v>
      </c>
      <c r="BA571" s="146">
        <f>IF(AZ571=1,G571,0)</f>
        <v>0</v>
      </c>
      <c r="BB571" s="146">
        <f>IF(AZ571=2,G571,0)</f>
        <v>0</v>
      </c>
      <c r="BC571" s="146">
        <f>IF(AZ571=3,G571,0)</f>
        <v>0</v>
      </c>
      <c r="BD571" s="146">
        <f>IF(AZ571=4,G571,0)</f>
        <v>0</v>
      </c>
      <c r="BE571" s="146">
        <f>IF(AZ571=5,G571,0)</f>
        <v>0</v>
      </c>
      <c r="CA571" s="170">
        <v>1</v>
      </c>
      <c r="CB571" s="170">
        <v>7</v>
      </c>
      <c r="CZ571" s="146">
        <v>0</v>
      </c>
    </row>
    <row r="572" spans="1:104">
      <c r="A572" s="171">
        <v>129</v>
      </c>
      <c r="B572" s="172" t="s">
        <v>600</v>
      </c>
      <c r="C572" s="173" t="s">
        <v>601</v>
      </c>
      <c r="D572" s="174" t="s">
        <v>137</v>
      </c>
      <c r="E572" s="175">
        <v>107.46</v>
      </c>
      <c r="F572" s="175">
        <v>0</v>
      </c>
      <c r="G572" s="176">
        <f>E572*F572</f>
        <v>0</v>
      </c>
      <c r="O572" s="170">
        <v>2</v>
      </c>
      <c r="AA572" s="146">
        <v>1</v>
      </c>
      <c r="AB572" s="146">
        <v>7</v>
      </c>
      <c r="AC572" s="146">
        <v>7</v>
      </c>
      <c r="AZ572" s="146">
        <v>2</v>
      </c>
      <c r="BA572" s="146">
        <f>IF(AZ572=1,G572,0)</f>
        <v>0</v>
      </c>
      <c r="BB572" s="146">
        <f>IF(AZ572=2,G572,0)</f>
        <v>0</v>
      </c>
      <c r="BC572" s="146">
        <f>IF(AZ572=3,G572,0)</f>
        <v>0</v>
      </c>
      <c r="BD572" s="146">
        <f>IF(AZ572=4,G572,0)</f>
        <v>0</v>
      </c>
      <c r="BE572" s="146">
        <f>IF(AZ572=5,G572,0)</f>
        <v>0</v>
      </c>
      <c r="CA572" s="170">
        <v>1</v>
      </c>
      <c r="CB572" s="170">
        <v>7</v>
      </c>
      <c r="CZ572" s="146">
        <v>0</v>
      </c>
    </row>
    <row r="573" spans="1:104">
      <c r="A573" s="171">
        <v>130</v>
      </c>
      <c r="B573" s="172" t="s">
        <v>602</v>
      </c>
      <c r="C573" s="173" t="s">
        <v>603</v>
      </c>
      <c r="D573" s="174" t="s">
        <v>137</v>
      </c>
      <c r="E573" s="175">
        <v>107.46</v>
      </c>
      <c r="F573" s="175">
        <v>0</v>
      </c>
      <c r="G573" s="176">
        <f>E573*F573</f>
        <v>0</v>
      </c>
      <c r="O573" s="170">
        <v>2</v>
      </c>
      <c r="AA573" s="146">
        <v>1</v>
      </c>
      <c r="AB573" s="146">
        <v>7</v>
      </c>
      <c r="AC573" s="146">
        <v>7</v>
      </c>
      <c r="AZ573" s="146">
        <v>2</v>
      </c>
      <c r="BA573" s="146">
        <f>IF(AZ573=1,G573,0)</f>
        <v>0</v>
      </c>
      <c r="BB573" s="146">
        <f>IF(AZ573=2,G573,0)</f>
        <v>0</v>
      </c>
      <c r="BC573" s="146">
        <f>IF(AZ573=3,G573,0)</f>
        <v>0</v>
      </c>
      <c r="BD573" s="146">
        <f>IF(AZ573=4,G573,0)</f>
        <v>0</v>
      </c>
      <c r="BE573" s="146">
        <f>IF(AZ573=5,G573,0)</f>
        <v>0</v>
      </c>
      <c r="CA573" s="170">
        <v>1</v>
      </c>
      <c r="CB573" s="170">
        <v>7</v>
      </c>
      <c r="CZ573" s="146">
        <v>0</v>
      </c>
    </row>
    <row r="574" spans="1:104">
      <c r="A574" s="171">
        <v>131</v>
      </c>
      <c r="B574" s="172" t="s">
        <v>604</v>
      </c>
      <c r="C574" s="173" t="s">
        <v>605</v>
      </c>
      <c r="D574" s="174" t="s">
        <v>137</v>
      </c>
      <c r="E574" s="175">
        <v>87.83</v>
      </c>
      <c r="F574" s="175">
        <v>0</v>
      </c>
      <c r="G574" s="176">
        <f>E574*F574</f>
        <v>0</v>
      </c>
      <c r="O574" s="170">
        <v>2</v>
      </c>
      <c r="AA574" s="146">
        <v>1</v>
      </c>
      <c r="AB574" s="146">
        <v>7</v>
      </c>
      <c r="AC574" s="146">
        <v>7</v>
      </c>
      <c r="AZ574" s="146">
        <v>2</v>
      </c>
      <c r="BA574" s="146">
        <f>IF(AZ574=1,G574,0)</f>
        <v>0</v>
      </c>
      <c r="BB574" s="146">
        <f>IF(AZ574=2,G574,0)</f>
        <v>0</v>
      </c>
      <c r="BC574" s="146">
        <f>IF(AZ574=3,G574,0)</f>
        <v>0</v>
      </c>
      <c r="BD574" s="146">
        <f>IF(AZ574=4,G574,0)</f>
        <v>0</v>
      </c>
      <c r="BE574" s="146">
        <f>IF(AZ574=5,G574,0)</f>
        <v>0</v>
      </c>
      <c r="CA574" s="170">
        <v>1</v>
      </c>
      <c r="CB574" s="170">
        <v>7</v>
      </c>
      <c r="CZ574" s="146">
        <v>0</v>
      </c>
    </row>
    <row r="575" spans="1:104">
      <c r="A575" s="177"/>
      <c r="B575" s="180"/>
      <c r="C575" s="328" t="s">
        <v>606</v>
      </c>
      <c r="D575" s="329"/>
      <c r="E575" s="181">
        <v>46.2</v>
      </c>
      <c r="F575" s="182"/>
      <c r="G575" s="183"/>
      <c r="M575" s="179" t="s">
        <v>606</v>
      </c>
      <c r="O575" s="170"/>
    </row>
    <row r="576" spans="1:104">
      <c r="A576" s="177"/>
      <c r="B576" s="180"/>
      <c r="C576" s="328" t="s">
        <v>607</v>
      </c>
      <c r="D576" s="329"/>
      <c r="E576" s="181">
        <v>0</v>
      </c>
      <c r="F576" s="182"/>
      <c r="G576" s="183"/>
      <c r="M576" s="179" t="s">
        <v>607</v>
      </c>
      <c r="O576" s="170"/>
    </row>
    <row r="577" spans="1:104">
      <c r="A577" s="177"/>
      <c r="B577" s="180"/>
      <c r="C577" s="328" t="s">
        <v>608</v>
      </c>
      <c r="D577" s="329"/>
      <c r="E577" s="181">
        <v>8.0500000000000007</v>
      </c>
      <c r="F577" s="182"/>
      <c r="G577" s="183"/>
      <c r="M577" s="179" t="s">
        <v>608</v>
      </c>
      <c r="O577" s="170"/>
    </row>
    <row r="578" spans="1:104">
      <c r="A578" s="177"/>
      <c r="B578" s="180"/>
      <c r="C578" s="328" t="s">
        <v>609</v>
      </c>
      <c r="D578" s="329"/>
      <c r="E578" s="181">
        <v>1.8</v>
      </c>
      <c r="F578" s="182"/>
      <c r="G578" s="183"/>
      <c r="M578" s="179" t="s">
        <v>609</v>
      </c>
      <c r="O578" s="170"/>
    </row>
    <row r="579" spans="1:104">
      <c r="A579" s="177"/>
      <c r="B579" s="180"/>
      <c r="C579" s="328" t="s">
        <v>610</v>
      </c>
      <c r="D579" s="329"/>
      <c r="E579" s="181">
        <v>1.03</v>
      </c>
      <c r="F579" s="182"/>
      <c r="G579" s="183"/>
      <c r="M579" s="179" t="s">
        <v>610</v>
      </c>
      <c r="O579" s="170"/>
    </row>
    <row r="580" spans="1:104">
      <c r="A580" s="177"/>
      <c r="B580" s="180"/>
      <c r="C580" s="328" t="s">
        <v>611</v>
      </c>
      <c r="D580" s="329"/>
      <c r="E580" s="181">
        <v>3.6</v>
      </c>
      <c r="F580" s="182"/>
      <c r="G580" s="183"/>
      <c r="M580" s="179" t="s">
        <v>611</v>
      </c>
      <c r="O580" s="170"/>
    </row>
    <row r="581" spans="1:104">
      <c r="A581" s="177"/>
      <c r="B581" s="180"/>
      <c r="C581" s="328" t="s">
        <v>612</v>
      </c>
      <c r="D581" s="329"/>
      <c r="E581" s="181">
        <v>3.9</v>
      </c>
      <c r="F581" s="182"/>
      <c r="G581" s="183"/>
      <c r="M581" s="179" t="s">
        <v>612</v>
      </c>
      <c r="O581" s="170"/>
    </row>
    <row r="582" spans="1:104">
      <c r="A582" s="177"/>
      <c r="B582" s="180"/>
      <c r="C582" s="328" t="s">
        <v>613</v>
      </c>
      <c r="D582" s="329"/>
      <c r="E582" s="181">
        <v>0.9</v>
      </c>
      <c r="F582" s="182"/>
      <c r="G582" s="183"/>
      <c r="M582" s="179" t="s">
        <v>613</v>
      </c>
      <c r="O582" s="170"/>
    </row>
    <row r="583" spans="1:104">
      <c r="A583" s="177"/>
      <c r="B583" s="180"/>
      <c r="C583" s="328" t="s">
        <v>614</v>
      </c>
      <c r="D583" s="329"/>
      <c r="E583" s="181">
        <v>18.899999999999999</v>
      </c>
      <c r="F583" s="182"/>
      <c r="G583" s="183"/>
      <c r="M583" s="179" t="s">
        <v>614</v>
      </c>
      <c r="O583" s="170"/>
    </row>
    <row r="584" spans="1:104">
      <c r="A584" s="177"/>
      <c r="B584" s="180"/>
      <c r="C584" s="328" t="s">
        <v>615</v>
      </c>
      <c r="D584" s="329"/>
      <c r="E584" s="181">
        <v>3.45</v>
      </c>
      <c r="F584" s="182"/>
      <c r="G584" s="183"/>
      <c r="M584" s="179" t="s">
        <v>615</v>
      </c>
      <c r="O584" s="170"/>
    </row>
    <row r="585" spans="1:104" ht="22.5">
      <c r="A585" s="171">
        <v>132</v>
      </c>
      <c r="B585" s="172" t="s">
        <v>616</v>
      </c>
      <c r="C585" s="173" t="s">
        <v>617</v>
      </c>
      <c r="D585" s="174" t="s">
        <v>137</v>
      </c>
      <c r="E585" s="175">
        <v>87.415000000000006</v>
      </c>
      <c r="F585" s="175">
        <v>0</v>
      </c>
      <c r="G585" s="176">
        <f>E585*F585</f>
        <v>0</v>
      </c>
      <c r="O585" s="170">
        <v>2</v>
      </c>
      <c r="AA585" s="146">
        <v>1</v>
      </c>
      <c r="AB585" s="146">
        <v>7</v>
      </c>
      <c r="AC585" s="146">
        <v>7</v>
      </c>
      <c r="AZ585" s="146">
        <v>2</v>
      </c>
      <c r="BA585" s="146">
        <f>IF(AZ585=1,G585,0)</f>
        <v>0</v>
      </c>
      <c r="BB585" s="146">
        <f>IF(AZ585=2,G585,0)</f>
        <v>0</v>
      </c>
      <c r="BC585" s="146">
        <f>IF(AZ585=3,G585,0)</f>
        <v>0</v>
      </c>
      <c r="BD585" s="146">
        <f>IF(AZ585=4,G585,0)</f>
        <v>0</v>
      </c>
      <c r="BE585" s="146">
        <f>IF(AZ585=5,G585,0)</f>
        <v>0</v>
      </c>
      <c r="CA585" s="170">
        <v>1</v>
      </c>
      <c r="CB585" s="170">
        <v>7</v>
      </c>
      <c r="CZ585" s="146">
        <v>2.9099999999999998E-3</v>
      </c>
    </row>
    <row r="586" spans="1:104">
      <c r="A586" s="177"/>
      <c r="B586" s="180"/>
      <c r="C586" s="328" t="s">
        <v>618</v>
      </c>
      <c r="D586" s="329"/>
      <c r="E586" s="181">
        <v>87.415000000000006</v>
      </c>
      <c r="F586" s="182"/>
      <c r="G586" s="183"/>
      <c r="M586" s="179" t="s">
        <v>618</v>
      </c>
      <c r="O586" s="170"/>
    </row>
    <row r="587" spans="1:104">
      <c r="A587" s="171">
        <v>133</v>
      </c>
      <c r="B587" s="172" t="s">
        <v>619</v>
      </c>
      <c r="C587" s="173" t="s">
        <v>620</v>
      </c>
      <c r="D587" s="174" t="s">
        <v>137</v>
      </c>
      <c r="E587" s="175">
        <v>25.1</v>
      </c>
      <c r="F587" s="175">
        <v>0</v>
      </c>
      <c r="G587" s="176">
        <f>E587*F587</f>
        <v>0</v>
      </c>
      <c r="O587" s="170">
        <v>2</v>
      </c>
      <c r="AA587" s="146">
        <v>1</v>
      </c>
      <c r="AB587" s="146">
        <v>7</v>
      </c>
      <c r="AC587" s="146">
        <v>7</v>
      </c>
      <c r="AZ587" s="146">
        <v>2</v>
      </c>
      <c r="BA587" s="146">
        <f>IF(AZ587=1,G587,0)</f>
        <v>0</v>
      </c>
      <c r="BB587" s="146">
        <f>IF(AZ587=2,G587,0)</f>
        <v>0</v>
      </c>
      <c r="BC587" s="146">
        <f>IF(AZ587=3,G587,0)</f>
        <v>0</v>
      </c>
      <c r="BD587" s="146">
        <f>IF(AZ587=4,G587,0)</f>
        <v>0</v>
      </c>
      <c r="BE587" s="146">
        <f>IF(AZ587=5,G587,0)</f>
        <v>0</v>
      </c>
      <c r="CA587" s="170">
        <v>1</v>
      </c>
      <c r="CB587" s="170">
        <v>7</v>
      </c>
      <c r="CZ587" s="146">
        <v>0</v>
      </c>
    </row>
    <row r="588" spans="1:104">
      <c r="A588" s="171">
        <v>134</v>
      </c>
      <c r="B588" s="172" t="s">
        <v>621</v>
      </c>
      <c r="C588" s="173" t="s">
        <v>622</v>
      </c>
      <c r="D588" s="174" t="s">
        <v>137</v>
      </c>
      <c r="E588" s="175">
        <v>107.46</v>
      </c>
      <c r="F588" s="175">
        <v>0</v>
      </c>
      <c r="G588" s="176">
        <f>E588*F588</f>
        <v>0</v>
      </c>
      <c r="O588" s="170">
        <v>2</v>
      </c>
      <c r="AA588" s="146">
        <v>1</v>
      </c>
      <c r="AB588" s="146">
        <v>7</v>
      </c>
      <c r="AC588" s="146">
        <v>7</v>
      </c>
      <c r="AZ588" s="146">
        <v>2</v>
      </c>
      <c r="BA588" s="146">
        <f>IF(AZ588=1,G588,0)</f>
        <v>0</v>
      </c>
      <c r="BB588" s="146">
        <f>IF(AZ588=2,G588,0)</f>
        <v>0</v>
      </c>
      <c r="BC588" s="146">
        <f>IF(AZ588=3,G588,0)</f>
        <v>0</v>
      </c>
      <c r="BD588" s="146">
        <f>IF(AZ588=4,G588,0)</f>
        <v>0</v>
      </c>
      <c r="BE588" s="146">
        <f>IF(AZ588=5,G588,0)</f>
        <v>0</v>
      </c>
      <c r="CA588" s="170">
        <v>1</v>
      </c>
      <c r="CB588" s="170">
        <v>7</v>
      </c>
      <c r="CZ588" s="146">
        <v>2.65E-3</v>
      </c>
    </row>
    <row r="589" spans="1:104">
      <c r="A589" s="177"/>
      <c r="B589" s="180"/>
      <c r="C589" s="328" t="s">
        <v>623</v>
      </c>
      <c r="D589" s="329"/>
      <c r="E589" s="181">
        <v>107.46</v>
      </c>
      <c r="F589" s="182"/>
      <c r="G589" s="183"/>
      <c r="M589" s="179" t="s">
        <v>623</v>
      </c>
      <c r="O589" s="170"/>
    </row>
    <row r="590" spans="1:104">
      <c r="A590" s="171">
        <v>135</v>
      </c>
      <c r="B590" s="172" t="s">
        <v>624</v>
      </c>
      <c r="C590" s="173" t="s">
        <v>625</v>
      </c>
      <c r="D590" s="174" t="s">
        <v>137</v>
      </c>
      <c r="E590" s="175">
        <v>25.1</v>
      </c>
      <c r="F590" s="175">
        <v>0</v>
      </c>
      <c r="G590" s="176">
        <f>E590*F590</f>
        <v>0</v>
      </c>
      <c r="O590" s="170">
        <v>2</v>
      </c>
      <c r="AA590" s="146">
        <v>1</v>
      </c>
      <c r="AB590" s="146">
        <v>7</v>
      </c>
      <c r="AC590" s="146">
        <v>7</v>
      </c>
      <c r="AZ590" s="146">
        <v>2</v>
      </c>
      <c r="BA590" s="146">
        <f>IF(AZ590=1,G590,0)</f>
        <v>0</v>
      </c>
      <c r="BB590" s="146">
        <f>IF(AZ590=2,G590,0)</f>
        <v>0</v>
      </c>
      <c r="BC590" s="146">
        <f>IF(AZ590=3,G590,0)</f>
        <v>0</v>
      </c>
      <c r="BD590" s="146">
        <f>IF(AZ590=4,G590,0)</f>
        <v>0</v>
      </c>
      <c r="BE590" s="146">
        <f>IF(AZ590=5,G590,0)</f>
        <v>0</v>
      </c>
      <c r="CA590" s="170">
        <v>1</v>
      </c>
      <c r="CB590" s="170">
        <v>7</v>
      </c>
      <c r="CZ590" s="146">
        <v>1.5900000000000001E-3</v>
      </c>
    </row>
    <row r="591" spans="1:104">
      <c r="A591" s="177"/>
      <c r="B591" s="180"/>
      <c r="C591" s="328" t="s">
        <v>626</v>
      </c>
      <c r="D591" s="329"/>
      <c r="E591" s="181">
        <v>25.1</v>
      </c>
      <c r="F591" s="182"/>
      <c r="G591" s="183"/>
      <c r="M591" s="179" t="s">
        <v>626</v>
      </c>
      <c r="O591" s="170"/>
    </row>
    <row r="592" spans="1:104">
      <c r="A592" s="171">
        <v>136</v>
      </c>
      <c r="B592" s="172" t="s">
        <v>627</v>
      </c>
      <c r="C592" s="173" t="s">
        <v>628</v>
      </c>
      <c r="D592" s="174" t="s">
        <v>329</v>
      </c>
      <c r="E592" s="175">
        <v>4</v>
      </c>
      <c r="F592" s="175">
        <v>0</v>
      </c>
      <c r="G592" s="176">
        <f>E592*F592</f>
        <v>0</v>
      </c>
      <c r="O592" s="170">
        <v>2</v>
      </c>
      <c r="AA592" s="146">
        <v>3</v>
      </c>
      <c r="AB592" s="146">
        <v>7</v>
      </c>
      <c r="AC592" s="146">
        <v>28341135</v>
      </c>
      <c r="AZ592" s="146">
        <v>2</v>
      </c>
      <c r="BA592" s="146">
        <f>IF(AZ592=1,G592,0)</f>
        <v>0</v>
      </c>
      <c r="BB592" s="146">
        <f>IF(AZ592=2,G592,0)</f>
        <v>0</v>
      </c>
      <c r="BC592" s="146">
        <f>IF(AZ592=3,G592,0)</f>
        <v>0</v>
      </c>
      <c r="BD592" s="146">
        <f>IF(AZ592=4,G592,0)</f>
        <v>0</v>
      </c>
      <c r="BE592" s="146">
        <f>IF(AZ592=5,G592,0)</f>
        <v>0</v>
      </c>
      <c r="CA592" s="170">
        <v>3</v>
      </c>
      <c r="CB592" s="170">
        <v>7</v>
      </c>
      <c r="CZ592" s="146">
        <v>5.9999999999999995E-4</v>
      </c>
    </row>
    <row r="593" spans="1:104">
      <c r="A593" s="177"/>
      <c r="B593" s="180"/>
      <c r="C593" s="328" t="s">
        <v>629</v>
      </c>
      <c r="D593" s="329"/>
      <c r="E593" s="181">
        <v>4</v>
      </c>
      <c r="F593" s="182"/>
      <c r="G593" s="183"/>
      <c r="M593" s="179" t="s">
        <v>629</v>
      </c>
      <c r="O593" s="170"/>
    </row>
    <row r="594" spans="1:104">
      <c r="A594" s="171">
        <v>137</v>
      </c>
      <c r="B594" s="172" t="s">
        <v>630</v>
      </c>
      <c r="C594" s="173" t="s">
        <v>631</v>
      </c>
      <c r="D594" s="174" t="s">
        <v>329</v>
      </c>
      <c r="E594" s="175">
        <v>4</v>
      </c>
      <c r="F594" s="175">
        <v>0</v>
      </c>
      <c r="G594" s="176">
        <f>E594*F594</f>
        <v>0</v>
      </c>
      <c r="O594" s="170">
        <v>2</v>
      </c>
      <c r="AA594" s="146">
        <v>3</v>
      </c>
      <c r="AB594" s="146">
        <v>7</v>
      </c>
      <c r="AC594" s="146">
        <v>5534425630</v>
      </c>
      <c r="AZ594" s="146">
        <v>2</v>
      </c>
      <c r="BA594" s="146">
        <f>IF(AZ594=1,G594,0)</f>
        <v>0</v>
      </c>
      <c r="BB594" s="146">
        <f>IF(AZ594=2,G594,0)</f>
        <v>0</v>
      </c>
      <c r="BC594" s="146">
        <f>IF(AZ594=3,G594,0)</f>
        <v>0</v>
      </c>
      <c r="BD594" s="146">
        <f>IF(AZ594=4,G594,0)</f>
        <v>0</v>
      </c>
      <c r="BE594" s="146">
        <f>IF(AZ594=5,G594,0)</f>
        <v>0</v>
      </c>
      <c r="CA594" s="170">
        <v>3</v>
      </c>
      <c r="CB594" s="170">
        <v>7</v>
      </c>
      <c r="CZ594" s="146">
        <v>2.2699999999999999E-3</v>
      </c>
    </row>
    <row r="595" spans="1:104">
      <c r="A595" s="177"/>
      <c r="B595" s="180"/>
      <c r="C595" s="328" t="s">
        <v>632</v>
      </c>
      <c r="D595" s="329"/>
      <c r="E595" s="181">
        <v>4</v>
      </c>
      <c r="F595" s="182"/>
      <c r="G595" s="183"/>
      <c r="M595" s="179" t="s">
        <v>632</v>
      </c>
      <c r="O595" s="170"/>
    </row>
    <row r="596" spans="1:104" ht="22.5">
      <c r="A596" s="171">
        <v>138</v>
      </c>
      <c r="B596" s="172" t="s">
        <v>633</v>
      </c>
      <c r="C596" s="173" t="s">
        <v>634</v>
      </c>
      <c r="D596" s="174" t="s">
        <v>329</v>
      </c>
      <c r="E596" s="175">
        <v>4</v>
      </c>
      <c r="F596" s="175">
        <v>0</v>
      </c>
      <c r="G596" s="176">
        <f>E596*F596</f>
        <v>0</v>
      </c>
      <c r="O596" s="170">
        <v>2</v>
      </c>
      <c r="AA596" s="146">
        <v>3</v>
      </c>
      <c r="AB596" s="146">
        <v>7</v>
      </c>
      <c r="AC596" s="146">
        <v>5534426581</v>
      </c>
      <c r="AZ596" s="146">
        <v>2</v>
      </c>
      <c r="BA596" s="146">
        <f>IF(AZ596=1,G596,0)</f>
        <v>0</v>
      </c>
      <c r="BB596" s="146">
        <f>IF(AZ596=2,G596,0)</f>
        <v>0</v>
      </c>
      <c r="BC596" s="146">
        <f>IF(AZ596=3,G596,0)</f>
        <v>0</v>
      </c>
      <c r="BD596" s="146">
        <f>IF(AZ596=4,G596,0)</f>
        <v>0</v>
      </c>
      <c r="BE596" s="146">
        <f>IF(AZ596=5,G596,0)</f>
        <v>0</v>
      </c>
      <c r="CA596" s="170">
        <v>3</v>
      </c>
      <c r="CB596" s="170">
        <v>7</v>
      </c>
      <c r="CZ596" s="146">
        <v>4.6999999999999999E-4</v>
      </c>
    </row>
    <row r="597" spans="1:104">
      <c r="A597" s="177"/>
      <c r="B597" s="180"/>
      <c r="C597" s="328" t="s">
        <v>632</v>
      </c>
      <c r="D597" s="329"/>
      <c r="E597" s="181">
        <v>4</v>
      </c>
      <c r="F597" s="182"/>
      <c r="G597" s="183"/>
      <c r="M597" s="179" t="s">
        <v>632</v>
      </c>
      <c r="O597" s="170"/>
    </row>
    <row r="598" spans="1:104">
      <c r="A598" s="171">
        <v>139</v>
      </c>
      <c r="B598" s="172" t="s">
        <v>635</v>
      </c>
      <c r="C598" s="173" t="s">
        <v>636</v>
      </c>
      <c r="D598" s="174" t="s">
        <v>329</v>
      </c>
      <c r="E598" s="175">
        <v>2</v>
      </c>
      <c r="F598" s="175">
        <v>0</v>
      </c>
      <c r="G598" s="176">
        <f>E598*F598</f>
        <v>0</v>
      </c>
      <c r="O598" s="170">
        <v>2</v>
      </c>
      <c r="AA598" s="146">
        <v>3</v>
      </c>
      <c r="AB598" s="146">
        <v>7</v>
      </c>
      <c r="AC598" s="146">
        <v>5535132111</v>
      </c>
      <c r="AZ598" s="146">
        <v>2</v>
      </c>
      <c r="BA598" s="146">
        <f>IF(AZ598=1,G598,0)</f>
        <v>0</v>
      </c>
      <c r="BB598" s="146">
        <f>IF(AZ598=2,G598,0)</f>
        <v>0</v>
      </c>
      <c r="BC598" s="146">
        <f>IF(AZ598=3,G598,0)</f>
        <v>0</v>
      </c>
      <c r="BD598" s="146">
        <f>IF(AZ598=4,G598,0)</f>
        <v>0</v>
      </c>
      <c r="BE598" s="146">
        <f>IF(AZ598=5,G598,0)</f>
        <v>0</v>
      </c>
      <c r="CA598" s="170">
        <v>3</v>
      </c>
      <c r="CB598" s="170">
        <v>7</v>
      </c>
      <c r="CZ598" s="146">
        <v>1E-3</v>
      </c>
    </row>
    <row r="599" spans="1:104">
      <c r="A599" s="177"/>
      <c r="B599" s="180"/>
      <c r="C599" s="328" t="s">
        <v>637</v>
      </c>
      <c r="D599" s="329"/>
      <c r="E599" s="181">
        <v>2</v>
      </c>
      <c r="F599" s="182"/>
      <c r="G599" s="183"/>
      <c r="M599" s="179" t="s">
        <v>637</v>
      </c>
      <c r="O599" s="170"/>
    </row>
    <row r="600" spans="1:104">
      <c r="A600" s="171">
        <v>140</v>
      </c>
      <c r="B600" s="172" t="s">
        <v>638</v>
      </c>
      <c r="C600" s="173" t="s">
        <v>639</v>
      </c>
      <c r="D600" s="174" t="s">
        <v>61</v>
      </c>
      <c r="E600" s="175">
        <v>0</v>
      </c>
      <c r="F600" s="175">
        <v>0</v>
      </c>
      <c r="G600" s="176">
        <f>E600*F600</f>
        <v>0</v>
      </c>
      <c r="O600" s="170">
        <v>2</v>
      </c>
      <c r="AA600" s="146">
        <v>7</v>
      </c>
      <c r="AB600" s="146">
        <v>1002</v>
      </c>
      <c r="AC600" s="146">
        <v>5</v>
      </c>
      <c r="AZ600" s="146">
        <v>2</v>
      </c>
      <c r="BA600" s="146">
        <f>IF(AZ600=1,G600,0)</f>
        <v>0</v>
      </c>
      <c r="BB600" s="146">
        <f>IF(AZ600=2,G600,0)</f>
        <v>0</v>
      </c>
      <c r="BC600" s="146">
        <f>IF(AZ600=3,G600,0)</f>
        <v>0</v>
      </c>
      <c r="BD600" s="146">
        <f>IF(AZ600=4,G600,0)</f>
        <v>0</v>
      </c>
      <c r="BE600" s="146">
        <f>IF(AZ600=5,G600,0)</f>
        <v>0</v>
      </c>
      <c r="CA600" s="170">
        <v>7</v>
      </c>
      <c r="CB600" s="170">
        <v>1002</v>
      </c>
      <c r="CZ600" s="146">
        <v>0</v>
      </c>
    </row>
    <row r="601" spans="1:104">
      <c r="A601" s="184"/>
      <c r="B601" s="185" t="s">
        <v>77</v>
      </c>
      <c r="C601" s="186" t="str">
        <f>CONCATENATE(B555," ",C555)</f>
        <v>764 Konstrukce klempířské</v>
      </c>
      <c r="D601" s="187"/>
      <c r="E601" s="188"/>
      <c r="F601" s="189"/>
      <c r="G601" s="190">
        <f>SUM(G555:G600)</f>
        <v>0</v>
      </c>
      <c r="O601" s="170">
        <v>4</v>
      </c>
      <c r="BA601" s="191">
        <f>SUM(BA555:BA600)</f>
        <v>0</v>
      </c>
      <c r="BB601" s="191">
        <f>SUM(BB555:BB600)</f>
        <v>0</v>
      </c>
      <c r="BC601" s="191">
        <f>SUM(BC555:BC600)</f>
        <v>0</v>
      </c>
      <c r="BD601" s="191">
        <f>SUM(BD555:BD600)</f>
        <v>0</v>
      </c>
      <c r="BE601" s="191">
        <f>SUM(BE555:BE600)</f>
        <v>0</v>
      </c>
    </row>
    <row r="602" spans="1:104">
      <c r="A602" s="163" t="s">
        <v>73</v>
      </c>
      <c r="B602" s="164" t="s">
        <v>640</v>
      </c>
      <c r="C602" s="165" t="s">
        <v>641</v>
      </c>
      <c r="D602" s="166"/>
      <c r="E602" s="167"/>
      <c r="F602" s="167"/>
      <c r="G602" s="168"/>
      <c r="H602" s="169"/>
      <c r="I602" s="169"/>
      <c r="O602" s="170">
        <v>1</v>
      </c>
    </row>
    <row r="603" spans="1:104">
      <c r="A603" s="171">
        <v>141</v>
      </c>
      <c r="B603" s="172" t="s">
        <v>642</v>
      </c>
      <c r="C603" s="173" t="s">
        <v>643</v>
      </c>
      <c r="D603" s="174" t="s">
        <v>329</v>
      </c>
      <c r="E603" s="175">
        <v>2</v>
      </c>
      <c r="F603" s="175">
        <v>0</v>
      </c>
      <c r="G603" s="176">
        <f>E603*F603</f>
        <v>0</v>
      </c>
      <c r="O603" s="170">
        <v>2</v>
      </c>
      <c r="AA603" s="146">
        <v>1</v>
      </c>
      <c r="AB603" s="146">
        <v>7</v>
      </c>
      <c r="AC603" s="146">
        <v>7</v>
      </c>
      <c r="AZ603" s="146">
        <v>2</v>
      </c>
      <c r="BA603" s="146">
        <f>IF(AZ603=1,G603,0)</f>
        <v>0</v>
      </c>
      <c r="BB603" s="146">
        <f>IF(AZ603=2,G603,0)</f>
        <v>0</v>
      </c>
      <c r="BC603" s="146">
        <f>IF(AZ603=3,G603,0)</f>
        <v>0</v>
      </c>
      <c r="BD603" s="146">
        <f>IF(AZ603=4,G603,0)</f>
        <v>0</v>
      </c>
      <c r="BE603" s="146">
        <f>IF(AZ603=5,G603,0)</f>
        <v>0</v>
      </c>
      <c r="CA603" s="170">
        <v>1</v>
      </c>
      <c r="CB603" s="170">
        <v>7</v>
      </c>
      <c r="CZ603" s="146">
        <v>0</v>
      </c>
    </row>
    <row r="604" spans="1:104">
      <c r="A604" s="177"/>
      <c r="B604" s="180"/>
      <c r="C604" s="328" t="s">
        <v>644</v>
      </c>
      <c r="D604" s="329"/>
      <c r="E604" s="181">
        <v>1</v>
      </c>
      <c r="F604" s="182"/>
      <c r="G604" s="183"/>
      <c r="M604" s="179" t="s">
        <v>644</v>
      </c>
      <c r="O604" s="170"/>
    </row>
    <row r="605" spans="1:104">
      <c r="A605" s="177"/>
      <c r="B605" s="180"/>
      <c r="C605" s="328" t="s">
        <v>572</v>
      </c>
      <c r="D605" s="329"/>
      <c r="E605" s="181">
        <v>1</v>
      </c>
      <c r="F605" s="182"/>
      <c r="G605" s="183"/>
      <c r="M605" s="179" t="s">
        <v>572</v>
      </c>
      <c r="O605" s="170"/>
    </row>
    <row r="606" spans="1:104">
      <c r="A606" s="171">
        <v>142</v>
      </c>
      <c r="B606" s="172" t="s">
        <v>645</v>
      </c>
      <c r="C606" s="173" t="s">
        <v>646</v>
      </c>
      <c r="D606" s="174" t="s">
        <v>61</v>
      </c>
      <c r="E606" s="175">
        <v>0</v>
      </c>
      <c r="F606" s="175">
        <v>0</v>
      </c>
      <c r="G606" s="176">
        <f>E606*F606</f>
        <v>0</v>
      </c>
      <c r="O606" s="170">
        <v>2</v>
      </c>
      <c r="AA606" s="146">
        <v>7</v>
      </c>
      <c r="AB606" s="146">
        <v>1002</v>
      </c>
      <c r="AC606" s="146">
        <v>5</v>
      </c>
      <c r="AZ606" s="146">
        <v>2</v>
      </c>
      <c r="BA606" s="146">
        <f>IF(AZ606=1,G606,0)</f>
        <v>0</v>
      </c>
      <c r="BB606" s="146">
        <f>IF(AZ606=2,G606,0)</f>
        <v>0</v>
      </c>
      <c r="BC606" s="146">
        <f>IF(AZ606=3,G606,0)</f>
        <v>0</v>
      </c>
      <c r="BD606" s="146">
        <f>IF(AZ606=4,G606,0)</f>
        <v>0</v>
      </c>
      <c r="BE606" s="146">
        <f>IF(AZ606=5,G606,0)</f>
        <v>0</v>
      </c>
      <c r="CA606" s="170">
        <v>7</v>
      </c>
      <c r="CB606" s="170">
        <v>1002</v>
      </c>
      <c r="CZ606" s="146">
        <v>0</v>
      </c>
    </row>
    <row r="607" spans="1:104">
      <c r="A607" s="184"/>
      <c r="B607" s="185" t="s">
        <v>77</v>
      </c>
      <c r="C607" s="186" t="str">
        <f>CONCATENATE(B602," ",C602)</f>
        <v>766 Konstrukce truhlářské</v>
      </c>
      <c r="D607" s="187"/>
      <c r="E607" s="188"/>
      <c r="F607" s="189"/>
      <c r="G607" s="190">
        <f>SUM(G602:G606)</f>
        <v>0</v>
      </c>
      <c r="O607" s="170">
        <v>4</v>
      </c>
      <c r="BA607" s="191">
        <f>SUM(BA602:BA606)</f>
        <v>0</v>
      </c>
      <c r="BB607" s="191">
        <f>SUM(BB602:BB606)</f>
        <v>0</v>
      </c>
      <c r="BC607" s="191">
        <f>SUM(BC602:BC606)</f>
        <v>0</v>
      </c>
      <c r="BD607" s="191">
        <f>SUM(BD602:BD606)</f>
        <v>0</v>
      </c>
      <c r="BE607" s="191">
        <f>SUM(BE602:BE606)</f>
        <v>0</v>
      </c>
    </row>
    <row r="608" spans="1:104">
      <c r="A608" s="163" t="s">
        <v>73</v>
      </c>
      <c r="B608" s="164" t="s">
        <v>647</v>
      </c>
      <c r="C608" s="165" t="s">
        <v>648</v>
      </c>
      <c r="D608" s="166"/>
      <c r="E608" s="167"/>
      <c r="F608" s="167"/>
      <c r="G608" s="168"/>
      <c r="H608" s="169"/>
      <c r="I608" s="169"/>
      <c r="O608" s="170">
        <v>1</v>
      </c>
    </row>
    <row r="609" spans="1:104" ht="22.5">
      <c r="A609" s="171">
        <v>143</v>
      </c>
      <c r="B609" s="172" t="s">
        <v>649</v>
      </c>
      <c r="C609" s="173" t="s">
        <v>650</v>
      </c>
      <c r="D609" s="174" t="s">
        <v>118</v>
      </c>
      <c r="E609" s="175">
        <v>1</v>
      </c>
      <c r="F609" s="175">
        <v>0</v>
      </c>
      <c r="G609" s="176">
        <f>E609*F609</f>
        <v>0</v>
      </c>
      <c r="O609" s="170">
        <v>2</v>
      </c>
      <c r="AA609" s="146">
        <v>1</v>
      </c>
      <c r="AB609" s="146">
        <v>7</v>
      </c>
      <c r="AC609" s="146">
        <v>7</v>
      </c>
      <c r="AZ609" s="146">
        <v>2</v>
      </c>
      <c r="BA609" s="146">
        <f>IF(AZ609=1,G609,0)</f>
        <v>0</v>
      </c>
      <c r="BB609" s="146">
        <f>IF(AZ609=2,G609,0)</f>
        <v>0</v>
      </c>
      <c r="BC609" s="146">
        <f>IF(AZ609=3,G609,0)</f>
        <v>0</v>
      </c>
      <c r="BD609" s="146">
        <f>IF(AZ609=4,G609,0)</f>
        <v>0</v>
      </c>
      <c r="BE609" s="146">
        <f>IF(AZ609=5,G609,0)</f>
        <v>0</v>
      </c>
      <c r="CA609" s="170">
        <v>1</v>
      </c>
      <c r="CB609" s="170">
        <v>7</v>
      </c>
      <c r="CZ609" s="146">
        <v>0</v>
      </c>
    </row>
    <row r="610" spans="1:104">
      <c r="A610" s="177"/>
      <c r="B610" s="180"/>
      <c r="C610" s="328" t="s">
        <v>651</v>
      </c>
      <c r="D610" s="329"/>
      <c r="E610" s="181">
        <v>1</v>
      </c>
      <c r="F610" s="182"/>
      <c r="G610" s="183"/>
      <c r="M610" s="179" t="s">
        <v>651</v>
      </c>
      <c r="O610" s="170"/>
    </row>
    <row r="611" spans="1:104">
      <c r="A611" s="171">
        <v>144</v>
      </c>
      <c r="B611" s="172" t="s">
        <v>652</v>
      </c>
      <c r="C611" s="173" t="s">
        <v>653</v>
      </c>
      <c r="D611" s="174" t="s">
        <v>76</v>
      </c>
      <c r="E611" s="175">
        <v>3</v>
      </c>
      <c r="F611" s="175">
        <v>0</v>
      </c>
      <c r="G611" s="176">
        <f>E611*F611</f>
        <v>0</v>
      </c>
      <c r="O611" s="170">
        <v>2</v>
      </c>
      <c r="AA611" s="146">
        <v>1</v>
      </c>
      <c r="AB611" s="146">
        <v>7</v>
      </c>
      <c r="AC611" s="146">
        <v>7</v>
      </c>
      <c r="AZ611" s="146">
        <v>2</v>
      </c>
      <c r="BA611" s="146">
        <f>IF(AZ611=1,G611,0)</f>
        <v>0</v>
      </c>
      <c r="BB611" s="146">
        <f>IF(AZ611=2,G611,0)</f>
        <v>0</v>
      </c>
      <c r="BC611" s="146">
        <f>IF(AZ611=3,G611,0)</f>
        <v>0</v>
      </c>
      <c r="BD611" s="146">
        <f>IF(AZ611=4,G611,0)</f>
        <v>0</v>
      </c>
      <c r="BE611" s="146">
        <f>IF(AZ611=5,G611,0)</f>
        <v>0</v>
      </c>
      <c r="CA611" s="170">
        <v>1</v>
      </c>
      <c r="CB611" s="170">
        <v>7</v>
      </c>
      <c r="CZ611" s="146">
        <v>0</v>
      </c>
    </row>
    <row r="612" spans="1:104">
      <c r="A612" s="177"/>
      <c r="B612" s="180"/>
      <c r="C612" s="328" t="s">
        <v>654</v>
      </c>
      <c r="D612" s="329"/>
      <c r="E612" s="181">
        <v>3</v>
      </c>
      <c r="F612" s="182"/>
      <c r="G612" s="183"/>
      <c r="M612" s="179" t="s">
        <v>654</v>
      </c>
      <c r="O612" s="170"/>
    </row>
    <row r="613" spans="1:104">
      <c r="A613" s="171">
        <v>145</v>
      </c>
      <c r="B613" s="172" t="s">
        <v>655</v>
      </c>
      <c r="C613" s="173" t="s">
        <v>656</v>
      </c>
      <c r="D613" s="174" t="s">
        <v>329</v>
      </c>
      <c r="E613" s="175">
        <v>1</v>
      </c>
      <c r="F613" s="175">
        <v>0</v>
      </c>
      <c r="G613" s="176">
        <f>E613*F613</f>
        <v>0</v>
      </c>
      <c r="O613" s="170">
        <v>2</v>
      </c>
      <c r="AA613" s="146">
        <v>1</v>
      </c>
      <c r="AB613" s="146">
        <v>7</v>
      </c>
      <c r="AC613" s="146">
        <v>7</v>
      </c>
      <c r="AZ613" s="146">
        <v>2</v>
      </c>
      <c r="BA613" s="146">
        <f>IF(AZ613=1,G613,0)</f>
        <v>0</v>
      </c>
      <c r="BB613" s="146">
        <f>IF(AZ613=2,G613,0)</f>
        <v>0</v>
      </c>
      <c r="BC613" s="146">
        <f>IF(AZ613=3,G613,0)</f>
        <v>0</v>
      </c>
      <c r="BD613" s="146">
        <f>IF(AZ613=4,G613,0)</f>
        <v>0</v>
      </c>
      <c r="BE613" s="146">
        <f>IF(AZ613=5,G613,0)</f>
        <v>0</v>
      </c>
      <c r="CA613" s="170">
        <v>1</v>
      </c>
      <c r="CB613" s="170">
        <v>7</v>
      </c>
      <c r="CZ613" s="146">
        <v>0</v>
      </c>
    </row>
    <row r="614" spans="1:104">
      <c r="A614" s="177"/>
      <c r="B614" s="180"/>
      <c r="C614" s="328" t="s">
        <v>657</v>
      </c>
      <c r="D614" s="329"/>
      <c r="E614" s="181">
        <v>1</v>
      </c>
      <c r="F614" s="182"/>
      <c r="G614" s="183"/>
      <c r="M614" s="179" t="s">
        <v>657</v>
      </c>
      <c r="O614" s="170"/>
    </row>
    <row r="615" spans="1:104">
      <c r="A615" s="171">
        <v>146</v>
      </c>
      <c r="B615" s="172" t="s">
        <v>658</v>
      </c>
      <c r="C615" s="173" t="s">
        <v>659</v>
      </c>
      <c r="D615" s="174" t="s">
        <v>329</v>
      </c>
      <c r="E615" s="175">
        <v>2</v>
      </c>
      <c r="F615" s="175">
        <v>0</v>
      </c>
      <c r="G615" s="176">
        <f>E615*F615</f>
        <v>0</v>
      </c>
      <c r="O615" s="170">
        <v>2</v>
      </c>
      <c r="AA615" s="146">
        <v>1</v>
      </c>
      <c r="AB615" s="146">
        <v>7</v>
      </c>
      <c r="AC615" s="146">
        <v>7</v>
      </c>
      <c r="AZ615" s="146">
        <v>2</v>
      </c>
      <c r="BA615" s="146">
        <f>IF(AZ615=1,G615,0)</f>
        <v>0</v>
      </c>
      <c r="BB615" s="146">
        <f>IF(AZ615=2,G615,0)</f>
        <v>0</v>
      </c>
      <c r="BC615" s="146">
        <f>IF(AZ615=3,G615,0)</f>
        <v>0</v>
      </c>
      <c r="BD615" s="146">
        <f>IF(AZ615=4,G615,0)</f>
        <v>0</v>
      </c>
      <c r="BE615" s="146">
        <f>IF(AZ615=5,G615,0)</f>
        <v>0</v>
      </c>
      <c r="CA615" s="170">
        <v>1</v>
      </c>
      <c r="CB615" s="170">
        <v>7</v>
      </c>
      <c r="CZ615" s="146">
        <v>0</v>
      </c>
    </row>
    <row r="616" spans="1:104">
      <c r="A616" s="177"/>
      <c r="B616" s="180"/>
      <c r="C616" s="328" t="s">
        <v>660</v>
      </c>
      <c r="D616" s="329"/>
      <c r="E616" s="181">
        <v>2</v>
      </c>
      <c r="F616" s="182"/>
      <c r="G616" s="183"/>
      <c r="M616" s="179" t="s">
        <v>660</v>
      </c>
      <c r="O616" s="170"/>
    </row>
    <row r="617" spans="1:104" ht="22.5">
      <c r="A617" s="171">
        <v>147</v>
      </c>
      <c r="B617" s="172" t="s">
        <v>661</v>
      </c>
      <c r="C617" s="173" t="s">
        <v>662</v>
      </c>
      <c r="D617" s="174" t="s">
        <v>118</v>
      </c>
      <c r="E617" s="175">
        <v>1</v>
      </c>
      <c r="F617" s="175">
        <v>0</v>
      </c>
      <c r="G617" s="176">
        <f>E617*F617</f>
        <v>0</v>
      </c>
      <c r="O617" s="170">
        <v>2</v>
      </c>
      <c r="AA617" s="146">
        <v>1</v>
      </c>
      <c r="AB617" s="146">
        <v>7</v>
      </c>
      <c r="AC617" s="146">
        <v>7</v>
      </c>
      <c r="AZ617" s="146">
        <v>2</v>
      </c>
      <c r="BA617" s="146">
        <f>IF(AZ617=1,G617,0)</f>
        <v>0</v>
      </c>
      <c r="BB617" s="146">
        <f>IF(AZ617=2,G617,0)</f>
        <v>0</v>
      </c>
      <c r="BC617" s="146">
        <f>IF(AZ617=3,G617,0)</f>
        <v>0</v>
      </c>
      <c r="BD617" s="146">
        <f>IF(AZ617=4,G617,0)</f>
        <v>0</v>
      </c>
      <c r="BE617" s="146">
        <f>IF(AZ617=5,G617,0)</f>
        <v>0</v>
      </c>
      <c r="CA617" s="170">
        <v>1</v>
      </c>
      <c r="CB617" s="170">
        <v>7</v>
      </c>
      <c r="CZ617" s="146">
        <v>6.0000000000000002E-5</v>
      </c>
    </row>
    <row r="618" spans="1:104">
      <c r="A618" s="177"/>
      <c r="B618" s="180"/>
      <c r="C618" s="328" t="s">
        <v>663</v>
      </c>
      <c r="D618" s="329"/>
      <c r="E618" s="181">
        <v>1</v>
      </c>
      <c r="F618" s="182"/>
      <c r="G618" s="183"/>
      <c r="M618" s="179" t="s">
        <v>663</v>
      </c>
      <c r="O618" s="170"/>
    </row>
    <row r="619" spans="1:104" ht="22.5">
      <c r="A619" s="171">
        <v>148</v>
      </c>
      <c r="B619" s="172" t="s">
        <v>664</v>
      </c>
      <c r="C619" s="173" t="s">
        <v>665</v>
      </c>
      <c r="D619" s="174" t="s">
        <v>137</v>
      </c>
      <c r="E619" s="175">
        <v>32.265000000000001</v>
      </c>
      <c r="F619" s="175">
        <v>0</v>
      </c>
      <c r="G619" s="176">
        <f>E619*F619</f>
        <v>0</v>
      </c>
      <c r="O619" s="170">
        <v>2</v>
      </c>
      <c r="AA619" s="146">
        <v>1</v>
      </c>
      <c r="AB619" s="146">
        <v>7</v>
      </c>
      <c r="AC619" s="146">
        <v>7</v>
      </c>
      <c r="AZ619" s="146">
        <v>2</v>
      </c>
      <c r="BA619" s="146">
        <f>IF(AZ619=1,G619,0)</f>
        <v>0</v>
      </c>
      <c r="BB619" s="146">
        <f>IF(AZ619=2,G619,0)</f>
        <v>0</v>
      </c>
      <c r="BC619" s="146">
        <f>IF(AZ619=3,G619,0)</f>
        <v>0</v>
      </c>
      <c r="BD619" s="146">
        <f>IF(AZ619=4,G619,0)</f>
        <v>0</v>
      </c>
      <c r="BE619" s="146">
        <f>IF(AZ619=5,G619,0)</f>
        <v>0</v>
      </c>
      <c r="CA619" s="170">
        <v>1</v>
      </c>
      <c r="CB619" s="170">
        <v>7</v>
      </c>
      <c r="CZ619" s="146">
        <v>7.3999999999999999E-4</v>
      </c>
    </row>
    <row r="620" spans="1:104">
      <c r="A620" s="177"/>
      <c r="B620" s="180"/>
      <c r="C620" s="328" t="s">
        <v>480</v>
      </c>
      <c r="D620" s="329"/>
      <c r="E620" s="181">
        <v>27.3</v>
      </c>
      <c r="F620" s="182"/>
      <c r="G620" s="183"/>
      <c r="M620" s="179" t="s">
        <v>480</v>
      </c>
      <c r="O620" s="170"/>
    </row>
    <row r="621" spans="1:104">
      <c r="A621" s="177"/>
      <c r="B621" s="180"/>
      <c r="C621" s="328" t="s">
        <v>481</v>
      </c>
      <c r="D621" s="329"/>
      <c r="E621" s="181">
        <v>1.8</v>
      </c>
      <c r="F621" s="182"/>
      <c r="G621" s="183"/>
      <c r="M621" s="179" t="s">
        <v>481</v>
      </c>
      <c r="O621" s="170"/>
    </row>
    <row r="622" spans="1:104">
      <c r="A622" s="177"/>
      <c r="B622" s="180"/>
      <c r="C622" s="328" t="s">
        <v>482</v>
      </c>
      <c r="D622" s="329"/>
      <c r="E622" s="181">
        <v>2.1349999999999998</v>
      </c>
      <c r="F622" s="182"/>
      <c r="G622" s="183"/>
      <c r="M622" s="179" t="s">
        <v>482</v>
      </c>
      <c r="O622" s="170"/>
    </row>
    <row r="623" spans="1:104">
      <c r="A623" s="177"/>
      <c r="B623" s="180"/>
      <c r="C623" s="328" t="s">
        <v>483</v>
      </c>
      <c r="D623" s="329"/>
      <c r="E623" s="181">
        <v>1.03</v>
      </c>
      <c r="F623" s="182"/>
      <c r="G623" s="183"/>
      <c r="M623" s="179" t="s">
        <v>483</v>
      </c>
      <c r="O623" s="170"/>
    </row>
    <row r="624" spans="1:104">
      <c r="A624" s="171">
        <v>149</v>
      </c>
      <c r="B624" s="172" t="s">
        <v>666</v>
      </c>
      <c r="C624" s="173" t="s">
        <v>667</v>
      </c>
      <c r="D624" s="174" t="s">
        <v>329</v>
      </c>
      <c r="E624" s="175">
        <v>16</v>
      </c>
      <c r="F624" s="175">
        <v>0</v>
      </c>
      <c r="G624" s="176">
        <f>E624*F624</f>
        <v>0</v>
      </c>
      <c r="O624" s="170">
        <v>2</v>
      </c>
      <c r="AA624" s="146">
        <v>1</v>
      </c>
      <c r="AB624" s="146">
        <v>7</v>
      </c>
      <c r="AC624" s="146">
        <v>7</v>
      </c>
      <c r="AZ624" s="146">
        <v>2</v>
      </c>
      <c r="BA624" s="146">
        <f>IF(AZ624=1,G624,0)</f>
        <v>0</v>
      </c>
      <c r="BB624" s="146">
        <f>IF(AZ624=2,G624,0)</f>
        <v>0</v>
      </c>
      <c r="BC624" s="146">
        <f>IF(AZ624=3,G624,0)</f>
        <v>0</v>
      </c>
      <c r="BD624" s="146">
        <f>IF(AZ624=4,G624,0)</f>
        <v>0</v>
      </c>
      <c r="BE624" s="146">
        <f>IF(AZ624=5,G624,0)</f>
        <v>0</v>
      </c>
      <c r="CA624" s="170">
        <v>1</v>
      </c>
      <c r="CB624" s="170">
        <v>7</v>
      </c>
      <c r="CZ624" s="146">
        <v>0</v>
      </c>
    </row>
    <row r="625" spans="1:104">
      <c r="A625" s="177"/>
      <c r="B625" s="180"/>
      <c r="C625" s="328" t="s">
        <v>668</v>
      </c>
      <c r="D625" s="329"/>
      <c r="E625" s="181">
        <v>13</v>
      </c>
      <c r="F625" s="182"/>
      <c r="G625" s="183"/>
      <c r="M625" s="179" t="s">
        <v>668</v>
      </c>
      <c r="O625" s="170"/>
    </row>
    <row r="626" spans="1:104">
      <c r="A626" s="177"/>
      <c r="B626" s="180"/>
      <c r="C626" s="328" t="s">
        <v>669</v>
      </c>
      <c r="D626" s="329"/>
      <c r="E626" s="181">
        <v>1</v>
      </c>
      <c r="F626" s="182"/>
      <c r="G626" s="183"/>
      <c r="M626" s="179" t="s">
        <v>669</v>
      </c>
      <c r="O626" s="170"/>
    </row>
    <row r="627" spans="1:104">
      <c r="A627" s="177"/>
      <c r="B627" s="180"/>
      <c r="C627" s="328" t="s">
        <v>670</v>
      </c>
      <c r="D627" s="329"/>
      <c r="E627" s="181">
        <v>1</v>
      </c>
      <c r="F627" s="182"/>
      <c r="G627" s="183"/>
      <c r="M627" s="179" t="s">
        <v>670</v>
      </c>
      <c r="O627" s="170"/>
    </row>
    <row r="628" spans="1:104">
      <c r="A628" s="177"/>
      <c r="B628" s="180"/>
      <c r="C628" s="328" t="s">
        <v>671</v>
      </c>
      <c r="D628" s="329"/>
      <c r="E628" s="181">
        <v>1</v>
      </c>
      <c r="F628" s="182"/>
      <c r="G628" s="183"/>
      <c r="M628" s="179" t="s">
        <v>671</v>
      </c>
      <c r="O628" s="170"/>
    </row>
    <row r="629" spans="1:104" ht="22.5">
      <c r="A629" s="171">
        <v>150</v>
      </c>
      <c r="B629" s="172" t="s">
        <v>672</v>
      </c>
      <c r="C629" s="173" t="s">
        <v>673</v>
      </c>
      <c r="D629" s="174" t="s">
        <v>84</v>
      </c>
      <c r="E629" s="175">
        <v>70.581299999999999</v>
      </c>
      <c r="F629" s="175">
        <v>0</v>
      </c>
      <c r="G629" s="176">
        <f>E629*F629</f>
        <v>0</v>
      </c>
      <c r="O629" s="170">
        <v>2</v>
      </c>
      <c r="AA629" s="146">
        <v>1</v>
      </c>
      <c r="AB629" s="146">
        <v>7</v>
      </c>
      <c r="AC629" s="146">
        <v>7</v>
      </c>
      <c r="AZ629" s="146">
        <v>2</v>
      </c>
      <c r="BA629" s="146">
        <f>IF(AZ629=1,G629,0)</f>
        <v>0</v>
      </c>
      <c r="BB629" s="146">
        <f>IF(AZ629=2,G629,0)</f>
        <v>0</v>
      </c>
      <c r="BC629" s="146">
        <f>IF(AZ629=3,G629,0)</f>
        <v>0</v>
      </c>
      <c r="BD629" s="146">
        <f>IF(AZ629=4,G629,0)</f>
        <v>0</v>
      </c>
      <c r="BE629" s="146">
        <f>IF(AZ629=5,G629,0)</f>
        <v>0</v>
      </c>
      <c r="CA629" s="170">
        <v>1</v>
      </c>
      <c r="CB629" s="170">
        <v>7</v>
      </c>
      <c r="CZ629" s="146">
        <v>2.0600000000000002E-3</v>
      </c>
    </row>
    <row r="630" spans="1:104">
      <c r="A630" s="177"/>
      <c r="B630" s="180"/>
      <c r="C630" s="328" t="s">
        <v>674</v>
      </c>
      <c r="D630" s="329"/>
      <c r="E630" s="181">
        <v>60.06</v>
      </c>
      <c r="F630" s="182"/>
      <c r="G630" s="183"/>
      <c r="M630" s="179" t="s">
        <v>674</v>
      </c>
      <c r="O630" s="170"/>
    </row>
    <row r="631" spans="1:104">
      <c r="A631" s="177"/>
      <c r="B631" s="180"/>
      <c r="C631" s="328" t="s">
        <v>675</v>
      </c>
      <c r="D631" s="329"/>
      <c r="E631" s="181">
        <v>3.96</v>
      </c>
      <c r="F631" s="182"/>
      <c r="G631" s="183"/>
      <c r="M631" s="179" t="s">
        <v>675</v>
      </c>
      <c r="O631" s="170"/>
    </row>
    <row r="632" spans="1:104">
      <c r="A632" s="177"/>
      <c r="B632" s="180"/>
      <c r="C632" s="328" t="s">
        <v>676</v>
      </c>
      <c r="D632" s="329"/>
      <c r="E632" s="181">
        <v>4.6970000000000001</v>
      </c>
      <c r="F632" s="182"/>
      <c r="G632" s="183"/>
      <c r="M632" s="179" t="s">
        <v>676</v>
      </c>
      <c r="O632" s="170"/>
    </row>
    <row r="633" spans="1:104">
      <c r="A633" s="177"/>
      <c r="B633" s="180"/>
      <c r="C633" s="328" t="s">
        <v>677</v>
      </c>
      <c r="D633" s="329"/>
      <c r="E633" s="181">
        <v>1.8643000000000001</v>
      </c>
      <c r="F633" s="182"/>
      <c r="G633" s="183"/>
      <c r="M633" s="179" t="s">
        <v>677</v>
      </c>
      <c r="O633" s="170"/>
    </row>
    <row r="634" spans="1:104">
      <c r="A634" s="171">
        <v>151</v>
      </c>
      <c r="B634" s="172" t="s">
        <v>678</v>
      </c>
      <c r="C634" s="173" t="s">
        <v>679</v>
      </c>
      <c r="D634" s="174" t="s">
        <v>329</v>
      </c>
      <c r="E634" s="175">
        <v>6</v>
      </c>
      <c r="F634" s="175">
        <v>0</v>
      </c>
      <c r="G634" s="176">
        <f>E634*F634</f>
        <v>0</v>
      </c>
      <c r="O634" s="170">
        <v>2</v>
      </c>
      <c r="AA634" s="146">
        <v>1</v>
      </c>
      <c r="AB634" s="146">
        <v>7</v>
      </c>
      <c r="AC634" s="146">
        <v>7</v>
      </c>
      <c r="AZ634" s="146">
        <v>2</v>
      </c>
      <c r="BA634" s="146">
        <f>IF(AZ634=1,G634,0)</f>
        <v>0</v>
      </c>
      <c r="BB634" s="146">
        <f>IF(AZ634=2,G634,0)</f>
        <v>0</v>
      </c>
      <c r="BC634" s="146">
        <f>IF(AZ634=3,G634,0)</f>
        <v>0</v>
      </c>
      <c r="BD634" s="146">
        <f>IF(AZ634=4,G634,0)</f>
        <v>0</v>
      </c>
      <c r="BE634" s="146">
        <f>IF(AZ634=5,G634,0)</f>
        <v>0</v>
      </c>
      <c r="CA634" s="170">
        <v>1</v>
      </c>
      <c r="CB634" s="170">
        <v>7</v>
      </c>
      <c r="CZ634" s="146">
        <v>0</v>
      </c>
    </row>
    <row r="635" spans="1:104">
      <c r="A635" s="171">
        <v>152</v>
      </c>
      <c r="B635" s="172" t="s">
        <v>680</v>
      </c>
      <c r="C635" s="173" t="s">
        <v>681</v>
      </c>
      <c r="D635" s="174" t="s">
        <v>118</v>
      </c>
      <c r="E635" s="175">
        <v>2</v>
      </c>
      <c r="F635" s="175">
        <v>0</v>
      </c>
      <c r="G635" s="176">
        <f>E635*F635</f>
        <v>0</v>
      </c>
      <c r="O635" s="170">
        <v>2</v>
      </c>
      <c r="AA635" s="146">
        <v>1</v>
      </c>
      <c r="AB635" s="146">
        <v>7</v>
      </c>
      <c r="AC635" s="146">
        <v>7</v>
      </c>
      <c r="AZ635" s="146">
        <v>2</v>
      </c>
      <c r="BA635" s="146">
        <f>IF(AZ635=1,G635,0)</f>
        <v>0</v>
      </c>
      <c r="BB635" s="146">
        <f>IF(AZ635=2,G635,0)</f>
        <v>0</v>
      </c>
      <c r="BC635" s="146">
        <f>IF(AZ635=3,G635,0)</f>
        <v>0</v>
      </c>
      <c r="BD635" s="146">
        <f>IF(AZ635=4,G635,0)</f>
        <v>0</v>
      </c>
      <c r="BE635" s="146">
        <f>IF(AZ635=5,G635,0)</f>
        <v>0</v>
      </c>
      <c r="CA635" s="170">
        <v>1</v>
      </c>
      <c r="CB635" s="170">
        <v>7</v>
      </c>
      <c r="CZ635" s="146">
        <v>0</v>
      </c>
    </row>
    <row r="636" spans="1:104">
      <c r="A636" s="177"/>
      <c r="B636" s="178"/>
      <c r="C636" s="336" t="s">
        <v>682</v>
      </c>
      <c r="D636" s="337"/>
      <c r="E636" s="337"/>
      <c r="F636" s="337"/>
      <c r="G636" s="338"/>
      <c r="L636" s="179" t="s">
        <v>682</v>
      </c>
      <c r="O636" s="170">
        <v>3</v>
      </c>
    </row>
    <row r="637" spans="1:104">
      <c r="A637" s="177"/>
      <c r="B637" s="180"/>
      <c r="C637" s="328" t="s">
        <v>683</v>
      </c>
      <c r="D637" s="329"/>
      <c r="E637" s="181">
        <v>2</v>
      </c>
      <c r="F637" s="182"/>
      <c r="G637" s="183"/>
      <c r="M637" s="179" t="s">
        <v>683</v>
      </c>
      <c r="O637" s="170"/>
    </row>
    <row r="638" spans="1:104">
      <c r="A638" s="171">
        <v>153</v>
      </c>
      <c r="B638" s="172" t="s">
        <v>684</v>
      </c>
      <c r="C638" s="173" t="s">
        <v>685</v>
      </c>
      <c r="D638" s="174" t="s">
        <v>329</v>
      </c>
      <c r="E638" s="175">
        <v>1</v>
      </c>
      <c r="F638" s="175">
        <v>0</v>
      </c>
      <c r="G638" s="176">
        <f>E638*F638</f>
        <v>0</v>
      </c>
      <c r="O638" s="170">
        <v>2</v>
      </c>
      <c r="AA638" s="146">
        <v>1</v>
      </c>
      <c r="AB638" s="146">
        <v>7</v>
      </c>
      <c r="AC638" s="146">
        <v>7</v>
      </c>
      <c r="AZ638" s="146">
        <v>2</v>
      </c>
      <c r="BA638" s="146">
        <f>IF(AZ638=1,G638,0)</f>
        <v>0</v>
      </c>
      <c r="BB638" s="146">
        <f>IF(AZ638=2,G638,0)</f>
        <v>0</v>
      </c>
      <c r="BC638" s="146">
        <f>IF(AZ638=3,G638,0)</f>
        <v>0</v>
      </c>
      <c r="BD638" s="146">
        <f>IF(AZ638=4,G638,0)</f>
        <v>0</v>
      </c>
      <c r="BE638" s="146">
        <f>IF(AZ638=5,G638,0)</f>
        <v>0</v>
      </c>
      <c r="CA638" s="170">
        <v>1</v>
      </c>
      <c r="CB638" s="170">
        <v>7</v>
      </c>
      <c r="CZ638" s="146">
        <v>0</v>
      </c>
    </row>
    <row r="639" spans="1:104">
      <c r="A639" s="177"/>
      <c r="B639" s="180"/>
      <c r="C639" s="328" t="s">
        <v>686</v>
      </c>
      <c r="D639" s="329"/>
      <c r="E639" s="181">
        <v>1</v>
      </c>
      <c r="F639" s="182"/>
      <c r="G639" s="183"/>
      <c r="M639" s="179" t="s">
        <v>686</v>
      </c>
      <c r="O639" s="170"/>
    </row>
    <row r="640" spans="1:104">
      <c r="A640" s="171">
        <v>154</v>
      </c>
      <c r="B640" s="172" t="s">
        <v>687</v>
      </c>
      <c r="C640" s="173" t="s">
        <v>688</v>
      </c>
      <c r="D640" s="174" t="s">
        <v>329</v>
      </c>
      <c r="E640" s="175">
        <v>3</v>
      </c>
      <c r="F640" s="175">
        <v>0</v>
      </c>
      <c r="G640" s="176">
        <f>E640*F640</f>
        <v>0</v>
      </c>
      <c r="O640" s="170">
        <v>2</v>
      </c>
      <c r="AA640" s="146">
        <v>1</v>
      </c>
      <c r="AB640" s="146">
        <v>7</v>
      </c>
      <c r="AC640" s="146">
        <v>7</v>
      </c>
      <c r="AZ640" s="146">
        <v>2</v>
      </c>
      <c r="BA640" s="146">
        <f>IF(AZ640=1,G640,0)</f>
        <v>0</v>
      </c>
      <c r="BB640" s="146">
        <f>IF(AZ640=2,G640,0)</f>
        <v>0</v>
      </c>
      <c r="BC640" s="146">
        <f>IF(AZ640=3,G640,0)</f>
        <v>0</v>
      </c>
      <c r="BD640" s="146">
        <f>IF(AZ640=4,G640,0)</f>
        <v>0</v>
      </c>
      <c r="BE640" s="146">
        <f>IF(AZ640=5,G640,0)</f>
        <v>0</v>
      </c>
      <c r="CA640" s="170">
        <v>1</v>
      </c>
      <c r="CB640" s="170">
        <v>7</v>
      </c>
      <c r="CZ640" s="146">
        <v>0</v>
      </c>
    </row>
    <row r="641" spans="1:104">
      <c r="A641" s="177"/>
      <c r="B641" s="180"/>
      <c r="C641" s="328" t="s">
        <v>689</v>
      </c>
      <c r="D641" s="329"/>
      <c r="E641" s="181">
        <v>2</v>
      </c>
      <c r="F641" s="182"/>
      <c r="G641" s="183"/>
      <c r="M641" s="179" t="s">
        <v>689</v>
      </c>
      <c r="O641" s="170"/>
    </row>
    <row r="642" spans="1:104">
      <c r="A642" s="177"/>
      <c r="B642" s="180"/>
      <c r="C642" s="328" t="s">
        <v>690</v>
      </c>
      <c r="D642" s="329"/>
      <c r="E642" s="181">
        <v>1</v>
      </c>
      <c r="F642" s="182"/>
      <c r="G642" s="183"/>
      <c r="M642" s="179" t="s">
        <v>690</v>
      </c>
      <c r="O642" s="170"/>
    </row>
    <row r="643" spans="1:104">
      <c r="A643" s="171">
        <v>155</v>
      </c>
      <c r="B643" s="172" t="s">
        <v>691</v>
      </c>
      <c r="C643" s="173" t="s">
        <v>692</v>
      </c>
      <c r="D643" s="174" t="s">
        <v>118</v>
      </c>
      <c r="E643" s="175">
        <v>1</v>
      </c>
      <c r="F643" s="175">
        <v>0</v>
      </c>
      <c r="G643" s="176">
        <f>E643*F643</f>
        <v>0</v>
      </c>
      <c r="O643" s="170">
        <v>2</v>
      </c>
      <c r="AA643" s="146">
        <v>1</v>
      </c>
      <c r="AB643" s="146">
        <v>7</v>
      </c>
      <c r="AC643" s="146">
        <v>7</v>
      </c>
      <c r="AZ643" s="146">
        <v>2</v>
      </c>
      <c r="BA643" s="146">
        <f>IF(AZ643=1,G643,0)</f>
        <v>0</v>
      </c>
      <c r="BB643" s="146">
        <f>IF(AZ643=2,G643,0)</f>
        <v>0</v>
      </c>
      <c r="BC643" s="146">
        <f>IF(AZ643=3,G643,0)</f>
        <v>0</v>
      </c>
      <c r="BD643" s="146">
        <f>IF(AZ643=4,G643,0)</f>
        <v>0</v>
      </c>
      <c r="BE643" s="146">
        <f>IF(AZ643=5,G643,0)</f>
        <v>0</v>
      </c>
      <c r="CA643" s="170">
        <v>1</v>
      </c>
      <c r="CB643" s="170">
        <v>7</v>
      </c>
      <c r="CZ643" s="146">
        <v>6.0000000000000002E-5</v>
      </c>
    </row>
    <row r="644" spans="1:104" ht="33.75">
      <c r="A644" s="177"/>
      <c r="B644" s="178"/>
      <c r="C644" s="336" t="s">
        <v>693</v>
      </c>
      <c r="D644" s="337"/>
      <c r="E644" s="337"/>
      <c r="F644" s="337"/>
      <c r="G644" s="338"/>
      <c r="L644" s="179" t="s">
        <v>693</v>
      </c>
      <c r="O644" s="170">
        <v>3</v>
      </c>
    </row>
    <row r="645" spans="1:104">
      <c r="A645" s="177"/>
      <c r="B645" s="180"/>
      <c r="C645" s="328" t="s">
        <v>694</v>
      </c>
      <c r="D645" s="329"/>
      <c r="E645" s="181">
        <v>1</v>
      </c>
      <c r="F645" s="182"/>
      <c r="G645" s="183"/>
      <c r="M645" s="179" t="s">
        <v>694</v>
      </c>
      <c r="O645" s="170"/>
    </row>
    <row r="646" spans="1:104">
      <c r="A646" s="171">
        <v>156</v>
      </c>
      <c r="B646" s="172" t="s">
        <v>695</v>
      </c>
      <c r="C646" s="173" t="s">
        <v>696</v>
      </c>
      <c r="D646" s="174" t="s">
        <v>118</v>
      </c>
      <c r="E646" s="175">
        <v>2</v>
      </c>
      <c r="F646" s="175">
        <v>0</v>
      </c>
      <c r="G646" s="176">
        <f>E646*F646</f>
        <v>0</v>
      </c>
      <c r="O646" s="170">
        <v>2</v>
      </c>
      <c r="AA646" s="146">
        <v>1</v>
      </c>
      <c r="AB646" s="146">
        <v>7</v>
      </c>
      <c r="AC646" s="146">
        <v>7</v>
      </c>
      <c r="AZ646" s="146">
        <v>2</v>
      </c>
      <c r="BA646" s="146">
        <f>IF(AZ646=1,G646,0)</f>
        <v>0</v>
      </c>
      <c r="BB646" s="146">
        <f>IF(AZ646=2,G646,0)</f>
        <v>0</v>
      </c>
      <c r="BC646" s="146">
        <f>IF(AZ646=3,G646,0)</f>
        <v>0</v>
      </c>
      <c r="BD646" s="146">
        <f>IF(AZ646=4,G646,0)</f>
        <v>0</v>
      </c>
      <c r="BE646" s="146">
        <f>IF(AZ646=5,G646,0)</f>
        <v>0</v>
      </c>
      <c r="CA646" s="170">
        <v>1</v>
      </c>
      <c r="CB646" s="170">
        <v>7</v>
      </c>
      <c r="CZ646" s="146">
        <v>0</v>
      </c>
    </row>
    <row r="647" spans="1:104">
      <c r="A647" s="177"/>
      <c r="B647" s="178"/>
      <c r="C647" s="336" t="s">
        <v>697</v>
      </c>
      <c r="D647" s="337"/>
      <c r="E647" s="337"/>
      <c r="F647" s="337"/>
      <c r="G647" s="338"/>
      <c r="L647" s="179" t="s">
        <v>697</v>
      </c>
      <c r="O647" s="170">
        <v>3</v>
      </c>
    </row>
    <row r="648" spans="1:104">
      <c r="A648" s="177"/>
      <c r="B648" s="180"/>
      <c r="C648" s="328" t="s">
        <v>698</v>
      </c>
      <c r="D648" s="329"/>
      <c r="E648" s="181">
        <v>1</v>
      </c>
      <c r="F648" s="182"/>
      <c r="G648" s="183"/>
      <c r="M648" s="179" t="s">
        <v>698</v>
      </c>
      <c r="O648" s="170"/>
    </row>
    <row r="649" spans="1:104">
      <c r="A649" s="177"/>
      <c r="B649" s="180"/>
      <c r="C649" s="328" t="s">
        <v>699</v>
      </c>
      <c r="D649" s="329"/>
      <c r="E649" s="181">
        <v>1</v>
      </c>
      <c r="F649" s="182"/>
      <c r="G649" s="183"/>
      <c r="M649" s="179" t="s">
        <v>699</v>
      </c>
      <c r="O649" s="170"/>
    </row>
    <row r="650" spans="1:104">
      <c r="A650" s="171">
        <v>157</v>
      </c>
      <c r="B650" s="172" t="s">
        <v>700</v>
      </c>
      <c r="C650" s="173" t="s">
        <v>701</v>
      </c>
      <c r="D650" s="174" t="s">
        <v>137</v>
      </c>
      <c r="E650" s="175">
        <v>7.5</v>
      </c>
      <c r="F650" s="175">
        <v>0</v>
      </c>
      <c r="G650" s="176">
        <f>E650*F650</f>
        <v>0</v>
      </c>
      <c r="O650" s="170">
        <v>2</v>
      </c>
      <c r="AA650" s="146">
        <v>1</v>
      </c>
      <c r="AB650" s="146">
        <v>7</v>
      </c>
      <c r="AC650" s="146">
        <v>7</v>
      </c>
      <c r="AZ650" s="146">
        <v>2</v>
      </c>
      <c r="BA650" s="146">
        <f>IF(AZ650=1,G650,0)</f>
        <v>0</v>
      </c>
      <c r="BB650" s="146">
        <f>IF(AZ650=2,G650,0)</f>
        <v>0</v>
      </c>
      <c r="BC650" s="146">
        <f>IF(AZ650=3,G650,0)</f>
        <v>0</v>
      </c>
      <c r="BD650" s="146">
        <f>IF(AZ650=4,G650,0)</f>
        <v>0</v>
      </c>
      <c r="BE650" s="146">
        <f>IF(AZ650=5,G650,0)</f>
        <v>0</v>
      </c>
      <c r="CA650" s="170">
        <v>1</v>
      </c>
      <c r="CB650" s="170">
        <v>7</v>
      </c>
      <c r="CZ650" s="146">
        <v>6.0000000000000002E-5</v>
      </c>
    </row>
    <row r="651" spans="1:104">
      <c r="A651" s="177"/>
      <c r="B651" s="180"/>
      <c r="C651" s="328" t="s">
        <v>702</v>
      </c>
      <c r="D651" s="329"/>
      <c r="E651" s="181">
        <v>3</v>
      </c>
      <c r="F651" s="182"/>
      <c r="G651" s="183"/>
      <c r="M651" s="179" t="s">
        <v>702</v>
      </c>
      <c r="O651" s="170"/>
    </row>
    <row r="652" spans="1:104">
      <c r="A652" s="177"/>
      <c r="B652" s="180"/>
      <c r="C652" s="328" t="s">
        <v>703</v>
      </c>
      <c r="D652" s="329"/>
      <c r="E652" s="181">
        <v>4.5</v>
      </c>
      <c r="F652" s="182"/>
      <c r="G652" s="183"/>
      <c r="M652" s="179" t="s">
        <v>703</v>
      </c>
      <c r="O652" s="170"/>
    </row>
    <row r="653" spans="1:104">
      <c r="A653" s="171">
        <v>158</v>
      </c>
      <c r="B653" s="172" t="s">
        <v>704</v>
      </c>
      <c r="C653" s="173" t="s">
        <v>705</v>
      </c>
      <c r="D653" s="174" t="s">
        <v>118</v>
      </c>
      <c r="E653" s="175">
        <v>1</v>
      </c>
      <c r="F653" s="175">
        <v>0</v>
      </c>
      <c r="G653" s="176">
        <f>E653*F653</f>
        <v>0</v>
      </c>
      <c r="O653" s="170">
        <v>2</v>
      </c>
      <c r="AA653" s="146">
        <v>1</v>
      </c>
      <c r="AB653" s="146">
        <v>7</v>
      </c>
      <c r="AC653" s="146">
        <v>7</v>
      </c>
      <c r="AZ653" s="146">
        <v>2</v>
      </c>
      <c r="BA653" s="146">
        <f>IF(AZ653=1,G653,0)</f>
        <v>0</v>
      </c>
      <c r="BB653" s="146">
        <f>IF(AZ653=2,G653,0)</f>
        <v>0</v>
      </c>
      <c r="BC653" s="146">
        <f>IF(AZ653=3,G653,0)</f>
        <v>0</v>
      </c>
      <c r="BD653" s="146">
        <f>IF(AZ653=4,G653,0)</f>
        <v>0</v>
      </c>
      <c r="BE653" s="146">
        <f>IF(AZ653=5,G653,0)</f>
        <v>0</v>
      </c>
      <c r="CA653" s="170">
        <v>1</v>
      </c>
      <c r="CB653" s="170">
        <v>7</v>
      </c>
      <c r="CZ653" s="146">
        <v>6.0000000000000002E-5</v>
      </c>
    </row>
    <row r="654" spans="1:104">
      <c r="A654" s="177"/>
      <c r="B654" s="178"/>
      <c r="C654" s="336" t="s">
        <v>706</v>
      </c>
      <c r="D654" s="337"/>
      <c r="E654" s="337"/>
      <c r="F654" s="337"/>
      <c r="G654" s="338"/>
      <c r="L654" s="179" t="s">
        <v>706</v>
      </c>
      <c r="O654" s="170">
        <v>3</v>
      </c>
    </row>
    <row r="655" spans="1:104">
      <c r="A655" s="177"/>
      <c r="B655" s="180"/>
      <c r="C655" s="328" t="s">
        <v>707</v>
      </c>
      <c r="D655" s="329"/>
      <c r="E655" s="181">
        <v>1</v>
      </c>
      <c r="F655" s="182"/>
      <c r="G655" s="183"/>
      <c r="M655" s="179" t="s">
        <v>707</v>
      </c>
      <c r="O655" s="170"/>
    </row>
    <row r="656" spans="1:104" ht="22.5">
      <c r="A656" s="171">
        <v>159</v>
      </c>
      <c r="B656" s="172" t="s">
        <v>708</v>
      </c>
      <c r="C656" s="173" t="s">
        <v>709</v>
      </c>
      <c r="D656" s="174" t="s">
        <v>118</v>
      </c>
      <c r="E656" s="175">
        <v>2</v>
      </c>
      <c r="F656" s="175">
        <v>0</v>
      </c>
      <c r="G656" s="176">
        <f>E656*F656</f>
        <v>0</v>
      </c>
      <c r="O656" s="170">
        <v>2</v>
      </c>
      <c r="AA656" s="146">
        <v>1</v>
      </c>
      <c r="AB656" s="146">
        <v>0</v>
      </c>
      <c r="AC656" s="146">
        <v>0</v>
      </c>
      <c r="AZ656" s="146">
        <v>2</v>
      </c>
      <c r="BA656" s="146">
        <f>IF(AZ656=1,G656,0)</f>
        <v>0</v>
      </c>
      <c r="BB656" s="146">
        <f>IF(AZ656=2,G656,0)</f>
        <v>0</v>
      </c>
      <c r="BC656" s="146">
        <f>IF(AZ656=3,G656,0)</f>
        <v>0</v>
      </c>
      <c r="BD656" s="146">
        <f>IF(AZ656=4,G656,0)</f>
        <v>0</v>
      </c>
      <c r="BE656" s="146">
        <f>IF(AZ656=5,G656,0)</f>
        <v>0</v>
      </c>
      <c r="CA656" s="170">
        <v>1</v>
      </c>
      <c r="CB656" s="170">
        <v>0</v>
      </c>
      <c r="CZ656" s="146">
        <v>0</v>
      </c>
    </row>
    <row r="657" spans="1:104">
      <c r="A657" s="171">
        <v>160</v>
      </c>
      <c r="B657" s="172" t="s">
        <v>710</v>
      </c>
      <c r="C657" s="173" t="s">
        <v>711</v>
      </c>
      <c r="D657" s="174" t="s">
        <v>137</v>
      </c>
      <c r="E657" s="175">
        <v>7.5</v>
      </c>
      <c r="F657" s="175">
        <v>0</v>
      </c>
      <c r="G657" s="176">
        <f>E657*F657</f>
        <v>0</v>
      </c>
      <c r="O657" s="170">
        <v>2</v>
      </c>
      <c r="AA657" s="146">
        <v>1</v>
      </c>
      <c r="AB657" s="146">
        <v>7</v>
      </c>
      <c r="AC657" s="146">
        <v>7</v>
      </c>
      <c r="AZ657" s="146">
        <v>2</v>
      </c>
      <c r="BA657" s="146">
        <f>IF(AZ657=1,G657,0)</f>
        <v>0</v>
      </c>
      <c r="BB657" s="146">
        <f>IF(AZ657=2,G657,0)</f>
        <v>0</v>
      </c>
      <c r="BC657" s="146">
        <f>IF(AZ657=3,G657,0)</f>
        <v>0</v>
      </c>
      <c r="BD657" s="146">
        <f>IF(AZ657=4,G657,0)</f>
        <v>0</v>
      </c>
      <c r="BE657" s="146">
        <f>IF(AZ657=5,G657,0)</f>
        <v>0</v>
      </c>
      <c r="CA657" s="170">
        <v>1</v>
      </c>
      <c r="CB657" s="170">
        <v>7</v>
      </c>
      <c r="CZ657" s="146">
        <v>5.0000000000000002E-5</v>
      </c>
    </row>
    <row r="658" spans="1:104">
      <c r="A658" s="177"/>
      <c r="B658" s="180"/>
      <c r="C658" s="328" t="s">
        <v>702</v>
      </c>
      <c r="D658" s="329"/>
      <c r="E658" s="181">
        <v>3</v>
      </c>
      <c r="F658" s="182"/>
      <c r="G658" s="183"/>
      <c r="M658" s="179" t="s">
        <v>702</v>
      </c>
      <c r="O658" s="170"/>
    </row>
    <row r="659" spans="1:104">
      <c r="A659" s="177"/>
      <c r="B659" s="180"/>
      <c r="C659" s="328" t="s">
        <v>703</v>
      </c>
      <c r="D659" s="329"/>
      <c r="E659" s="181">
        <v>4.5</v>
      </c>
      <c r="F659" s="182"/>
      <c r="G659" s="183"/>
      <c r="M659" s="179" t="s">
        <v>703</v>
      </c>
      <c r="O659" s="170"/>
    </row>
    <row r="660" spans="1:104">
      <c r="A660" s="171">
        <v>161</v>
      </c>
      <c r="B660" s="172" t="s">
        <v>712</v>
      </c>
      <c r="C660" s="173" t="s">
        <v>713</v>
      </c>
      <c r="D660" s="174" t="s">
        <v>329</v>
      </c>
      <c r="E660" s="175">
        <v>2</v>
      </c>
      <c r="F660" s="175">
        <v>0</v>
      </c>
      <c r="G660" s="176">
        <f>E660*F660</f>
        <v>0</v>
      </c>
      <c r="O660" s="170">
        <v>2</v>
      </c>
      <c r="AA660" s="146">
        <v>3</v>
      </c>
      <c r="AB660" s="146">
        <v>7</v>
      </c>
      <c r="AC660" s="146">
        <v>283189132</v>
      </c>
      <c r="AZ660" s="146">
        <v>2</v>
      </c>
      <c r="BA660" s="146">
        <f>IF(AZ660=1,G660,0)</f>
        <v>0</v>
      </c>
      <c r="BB660" s="146">
        <f>IF(AZ660=2,G660,0)</f>
        <v>0</v>
      </c>
      <c r="BC660" s="146">
        <f>IF(AZ660=3,G660,0)</f>
        <v>0</v>
      </c>
      <c r="BD660" s="146">
        <f>IF(AZ660=4,G660,0)</f>
        <v>0</v>
      </c>
      <c r="BE660" s="146">
        <f>IF(AZ660=5,G660,0)</f>
        <v>0</v>
      </c>
      <c r="CA660" s="170">
        <v>3</v>
      </c>
      <c r="CB660" s="170">
        <v>7</v>
      </c>
      <c r="CZ660" s="146">
        <v>1.2E-2</v>
      </c>
    </row>
    <row r="661" spans="1:104">
      <c r="A661" s="177"/>
      <c r="B661" s="180"/>
      <c r="C661" s="328" t="s">
        <v>660</v>
      </c>
      <c r="D661" s="329"/>
      <c r="E661" s="181">
        <v>2</v>
      </c>
      <c r="F661" s="182"/>
      <c r="G661" s="183"/>
      <c r="M661" s="179" t="s">
        <v>660</v>
      </c>
      <c r="O661" s="170"/>
    </row>
    <row r="662" spans="1:104">
      <c r="A662" s="171">
        <v>162</v>
      </c>
      <c r="B662" s="172" t="s">
        <v>714</v>
      </c>
      <c r="C662" s="173" t="s">
        <v>715</v>
      </c>
      <c r="D662" s="174" t="s">
        <v>329</v>
      </c>
      <c r="E662" s="175">
        <v>1</v>
      </c>
      <c r="F662" s="175">
        <v>0</v>
      </c>
      <c r="G662" s="176">
        <f>E662*F662</f>
        <v>0</v>
      </c>
      <c r="O662" s="170">
        <v>2</v>
      </c>
      <c r="AA662" s="146">
        <v>3</v>
      </c>
      <c r="AB662" s="146">
        <v>7</v>
      </c>
      <c r="AC662" s="146">
        <v>55340855</v>
      </c>
      <c r="AZ662" s="146">
        <v>2</v>
      </c>
      <c r="BA662" s="146">
        <f>IF(AZ662=1,G662,0)</f>
        <v>0</v>
      </c>
      <c r="BB662" s="146">
        <f>IF(AZ662=2,G662,0)</f>
        <v>0</v>
      </c>
      <c r="BC662" s="146">
        <f>IF(AZ662=3,G662,0)</f>
        <v>0</v>
      </c>
      <c r="BD662" s="146">
        <f>IF(AZ662=4,G662,0)</f>
        <v>0</v>
      </c>
      <c r="BE662" s="146">
        <f>IF(AZ662=5,G662,0)</f>
        <v>0</v>
      </c>
      <c r="CA662" s="170">
        <v>3</v>
      </c>
      <c r="CB662" s="170">
        <v>7</v>
      </c>
      <c r="CZ662" s="146">
        <v>6.1499999999999999E-2</v>
      </c>
    </row>
    <row r="663" spans="1:104">
      <c r="A663" s="177"/>
      <c r="B663" s="180"/>
      <c r="C663" s="328" t="s">
        <v>686</v>
      </c>
      <c r="D663" s="329"/>
      <c r="E663" s="181">
        <v>1</v>
      </c>
      <c r="F663" s="182"/>
      <c r="G663" s="183"/>
      <c r="M663" s="179" t="s">
        <v>686</v>
      </c>
      <c r="O663" s="170"/>
    </row>
    <row r="664" spans="1:104" ht="22.5">
      <c r="A664" s="171">
        <v>163</v>
      </c>
      <c r="B664" s="172" t="s">
        <v>716</v>
      </c>
      <c r="C664" s="173" t="s">
        <v>717</v>
      </c>
      <c r="D664" s="174" t="s">
        <v>329</v>
      </c>
      <c r="E664" s="175">
        <v>1</v>
      </c>
      <c r="F664" s="175">
        <v>0</v>
      </c>
      <c r="G664" s="176">
        <f>E664*F664</f>
        <v>0</v>
      </c>
      <c r="O664" s="170">
        <v>2</v>
      </c>
      <c r="AA664" s="146">
        <v>3</v>
      </c>
      <c r="AB664" s="146">
        <v>7</v>
      </c>
      <c r="AC664" s="146">
        <v>55340859</v>
      </c>
      <c r="AZ664" s="146">
        <v>2</v>
      </c>
      <c r="BA664" s="146">
        <f>IF(AZ664=1,G664,0)</f>
        <v>0</v>
      </c>
      <c r="BB664" s="146">
        <f>IF(AZ664=2,G664,0)</f>
        <v>0</v>
      </c>
      <c r="BC664" s="146">
        <f>IF(AZ664=3,G664,0)</f>
        <v>0</v>
      </c>
      <c r="BD664" s="146">
        <f>IF(AZ664=4,G664,0)</f>
        <v>0</v>
      </c>
      <c r="BE664" s="146">
        <f>IF(AZ664=5,G664,0)</f>
        <v>0</v>
      </c>
      <c r="CA664" s="170">
        <v>3</v>
      </c>
      <c r="CB664" s="170">
        <v>7</v>
      </c>
      <c r="CZ664" s="146">
        <v>9.3100000000000002E-2</v>
      </c>
    </row>
    <row r="665" spans="1:104">
      <c r="A665" s="177"/>
      <c r="B665" s="180"/>
      <c r="C665" s="328" t="s">
        <v>718</v>
      </c>
      <c r="D665" s="329"/>
      <c r="E665" s="181">
        <v>1</v>
      </c>
      <c r="F665" s="182"/>
      <c r="G665" s="183"/>
      <c r="M665" s="179" t="s">
        <v>718</v>
      </c>
      <c r="O665" s="170"/>
    </row>
    <row r="666" spans="1:104" ht="22.5">
      <c r="A666" s="171">
        <v>164</v>
      </c>
      <c r="B666" s="172" t="s">
        <v>719</v>
      </c>
      <c r="C666" s="173" t="s">
        <v>720</v>
      </c>
      <c r="D666" s="174" t="s">
        <v>329</v>
      </c>
      <c r="E666" s="175">
        <v>2</v>
      </c>
      <c r="F666" s="175">
        <v>0</v>
      </c>
      <c r="G666" s="176">
        <f>E666*F666</f>
        <v>0</v>
      </c>
      <c r="O666" s="170">
        <v>2</v>
      </c>
      <c r="AA666" s="146">
        <v>3</v>
      </c>
      <c r="AB666" s="146">
        <v>7</v>
      </c>
      <c r="AC666" s="146">
        <v>55340860</v>
      </c>
      <c r="AZ666" s="146">
        <v>2</v>
      </c>
      <c r="BA666" s="146">
        <f>IF(AZ666=1,G666,0)</f>
        <v>0</v>
      </c>
      <c r="BB666" s="146">
        <f>IF(AZ666=2,G666,0)</f>
        <v>0</v>
      </c>
      <c r="BC666" s="146">
        <f>IF(AZ666=3,G666,0)</f>
        <v>0</v>
      </c>
      <c r="BD666" s="146">
        <f>IF(AZ666=4,G666,0)</f>
        <v>0</v>
      </c>
      <c r="BE666" s="146">
        <f>IF(AZ666=5,G666,0)</f>
        <v>0</v>
      </c>
      <c r="CA666" s="170">
        <v>3</v>
      </c>
      <c r="CB666" s="170">
        <v>7</v>
      </c>
      <c r="CZ666" s="146">
        <v>0.1168</v>
      </c>
    </row>
    <row r="667" spans="1:104">
      <c r="A667" s="177"/>
      <c r="B667" s="180"/>
      <c r="C667" s="328" t="s">
        <v>721</v>
      </c>
      <c r="D667" s="329"/>
      <c r="E667" s="181">
        <v>2</v>
      </c>
      <c r="F667" s="182"/>
      <c r="G667" s="183"/>
      <c r="M667" s="179" t="s">
        <v>721</v>
      </c>
      <c r="O667" s="170"/>
    </row>
    <row r="668" spans="1:104">
      <c r="A668" s="171">
        <v>165</v>
      </c>
      <c r="B668" s="172" t="s">
        <v>722</v>
      </c>
      <c r="C668" s="173" t="s">
        <v>723</v>
      </c>
      <c r="D668" s="174" t="s">
        <v>61</v>
      </c>
      <c r="E668" s="175">
        <v>0</v>
      </c>
      <c r="F668" s="175">
        <v>0</v>
      </c>
      <c r="G668" s="176">
        <f>E668*F668</f>
        <v>0</v>
      </c>
      <c r="O668" s="170">
        <v>2</v>
      </c>
      <c r="AA668" s="146">
        <v>7</v>
      </c>
      <c r="AB668" s="146">
        <v>1002</v>
      </c>
      <c r="AC668" s="146">
        <v>5</v>
      </c>
      <c r="AZ668" s="146">
        <v>2</v>
      </c>
      <c r="BA668" s="146">
        <f>IF(AZ668=1,G668,0)</f>
        <v>0</v>
      </c>
      <c r="BB668" s="146">
        <f>IF(AZ668=2,G668,0)</f>
        <v>0</v>
      </c>
      <c r="BC668" s="146">
        <f>IF(AZ668=3,G668,0)</f>
        <v>0</v>
      </c>
      <c r="BD668" s="146">
        <f>IF(AZ668=4,G668,0)</f>
        <v>0</v>
      </c>
      <c r="BE668" s="146">
        <f>IF(AZ668=5,G668,0)</f>
        <v>0</v>
      </c>
      <c r="CA668" s="170">
        <v>7</v>
      </c>
      <c r="CB668" s="170">
        <v>1002</v>
      </c>
      <c r="CZ668" s="146">
        <v>0</v>
      </c>
    </row>
    <row r="669" spans="1:104">
      <c r="A669" s="184"/>
      <c r="B669" s="185" t="s">
        <v>77</v>
      </c>
      <c r="C669" s="186" t="str">
        <f>CONCATENATE(B608," ",C608)</f>
        <v>767 Konstrukce zámečnické</v>
      </c>
      <c r="D669" s="187"/>
      <c r="E669" s="188"/>
      <c r="F669" s="189"/>
      <c r="G669" s="190">
        <f>SUM(G608:G668)</f>
        <v>0</v>
      </c>
      <c r="O669" s="170">
        <v>4</v>
      </c>
      <c r="BA669" s="191">
        <f>SUM(BA608:BA668)</f>
        <v>0</v>
      </c>
      <c r="BB669" s="191">
        <f>SUM(BB608:BB668)</f>
        <v>0</v>
      </c>
      <c r="BC669" s="191">
        <f>SUM(BC608:BC668)</f>
        <v>0</v>
      </c>
      <c r="BD669" s="191">
        <f>SUM(BD608:BD668)</f>
        <v>0</v>
      </c>
      <c r="BE669" s="191">
        <f>SUM(BE608:BE668)</f>
        <v>0</v>
      </c>
    </row>
    <row r="670" spans="1:104">
      <c r="A670" s="163" t="s">
        <v>73</v>
      </c>
      <c r="B670" s="164" t="s">
        <v>724</v>
      </c>
      <c r="C670" s="165" t="s">
        <v>725</v>
      </c>
      <c r="D670" s="166"/>
      <c r="E670" s="167"/>
      <c r="F670" s="167"/>
      <c r="G670" s="168"/>
      <c r="H670" s="169"/>
      <c r="I670" s="169"/>
      <c r="O670" s="170">
        <v>1</v>
      </c>
    </row>
    <row r="671" spans="1:104" ht="22.5">
      <c r="A671" s="171">
        <v>166</v>
      </c>
      <c r="B671" s="172" t="s">
        <v>726</v>
      </c>
      <c r="C671" s="173" t="s">
        <v>727</v>
      </c>
      <c r="D671" s="174" t="s">
        <v>84</v>
      </c>
      <c r="E671" s="175">
        <v>3</v>
      </c>
      <c r="F671" s="175">
        <v>0</v>
      </c>
      <c r="G671" s="176">
        <f>E671*F671</f>
        <v>0</v>
      </c>
      <c r="O671" s="170">
        <v>2</v>
      </c>
      <c r="AA671" s="146">
        <v>1</v>
      </c>
      <c r="AB671" s="146">
        <v>7</v>
      </c>
      <c r="AC671" s="146">
        <v>7</v>
      </c>
      <c r="AZ671" s="146">
        <v>2</v>
      </c>
      <c r="BA671" s="146">
        <f>IF(AZ671=1,G671,0)</f>
        <v>0</v>
      </c>
      <c r="BB671" s="146">
        <f>IF(AZ671=2,G671,0)</f>
        <v>0</v>
      </c>
      <c r="BC671" s="146">
        <f>IF(AZ671=3,G671,0)</f>
        <v>0</v>
      </c>
      <c r="BD671" s="146">
        <f>IF(AZ671=4,G671,0)</f>
        <v>0</v>
      </c>
      <c r="BE671" s="146">
        <f>IF(AZ671=5,G671,0)</f>
        <v>0</v>
      </c>
      <c r="CA671" s="170">
        <v>1</v>
      </c>
      <c r="CB671" s="170">
        <v>7</v>
      </c>
      <c r="CZ671" s="146">
        <v>2.1000000000000001E-4</v>
      </c>
    </row>
    <row r="672" spans="1:104">
      <c r="A672" s="177"/>
      <c r="B672" s="180"/>
      <c r="C672" s="328" t="s">
        <v>728</v>
      </c>
      <c r="D672" s="329"/>
      <c r="E672" s="181">
        <v>0</v>
      </c>
      <c r="F672" s="182"/>
      <c r="G672" s="183"/>
      <c r="M672" s="179" t="s">
        <v>728</v>
      </c>
      <c r="O672" s="170"/>
    </row>
    <row r="673" spans="1:104">
      <c r="A673" s="177"/>
      <c r="B673" s="180"/>
      <c r="C673" s="328" t="s">
        <v>729</v>
      </c>
      <c r="D673" s="329"/>
      <c r="E673" s="181">
        <v>0.54</v>
      </c>
      <c r="F673" s="182"/>
      <c r="G673" s="183"/>
      <c r="M673" s="179" t="s">
        <v>729</v>
      </c>
      <c r="O673" s="170"/>
    </row>
    <row r="674" spans="1:104">
      <c r="A674" s="177"/>
      <c r="B674" s="180"/>
      <c r="C674" s="328" t="s">
        <v>730</v>
      </c>
      <c r="D674" s="329"/>
      <c r="E674" s="181">
        <v>0.78</v>
      </c>
      <c r="F674" s="182"/>
      <c r="G674" s="183"/>
      <c r="M674" s="179" t="s">
        <v>730</v>
      </c>
      <c r="O674" s="170"/>
    </row>
    <row r="675" spans="1:104">
      <c r="A675" s="177"/>
      <c r="B675" s="180"/>
      <c r="C675" s="328" t="s">
        <v>731</v>
      </c>
      <c r="D675" s="329"/>
      <c r="E675" s="181">
        <v>1.68</v>
      </c>
      <c r="F675" s="182"/>
      <c r="G675" s="183"/>
      <c r="M675" s="179" t="s">
        <v>731</v>
      </c>
      <c r="O675" s="170"/>
    </row>
    <row r="676" spans="1:104">
      <c r="A676" s="171">
        <v>167</v>
      </c>
      <c r="B676" s="172" t="s">
        <v>732</v>
      </c>
      <c r="C676" s="173" t="s">
        <v>733</v>
      </c>
      <c r="D676" s="174" t="s">
        <v>137</v>
      </c>
      <c r="E676" s="175">
        <v>3.2</v>
      </c>
      <c r="F676" s="175">
        <v>0</v>
      </c>
      <c r="G676" s="176">
        <f>E676*F676</f>
        <v>0</v>
      </c>
      <c r="O676" s="170">
        <v>2</v>
      </c>
      <c r="AA676" s="146">
        <v>1</v>
      </c>
      <c r="AB676" s="146">
        <v>7</v>
      </c>
      <c r="AC676" s="146">
        <v>7</v>
      </c>
      <c r="AZ676" s="146">
        <v>2</v>
      </c>
      <c r="BA676" s="146">
        <f>IF(AZ676=1,G676,0)</f>
        <v>0</v>
      </c>
      <c r="BB676" s="146">
        <f>IF(AZ676=2,G676,0)</f>
        <v>0</v>
      </c>
      <c r="BC676" s="146">
        <f>IF(AZ676=3,G676,0)</f>
        <v>0</v>
      </c>
      <c r="BD676" s="146">
        <f>IF(AZ676=4,G676,0)</f>
        <v>0</v>
      </c>
      <c r="BE676" s="146">
        <f>IF(AZ676=5,G676,0)</f>
        <v>0</v>
      </c>
      <c r="CA676" s="170">
        <v>1</v>
      </c>
      <c r="CB676" s="170">
        <v>7</v>
      </c>
      <c r="CZ676" s="146">
        <v>4.0999999999999999E-4</v>
      </c>
    </row>
    <row r="677" spans="1:104">
      <c r="A677" s="177"/>
      <c r="B677" s="180"/>
      <c r="C677" s="328" t="s">
        <v>378</v>
      </c>
      <c r="D677" s="329"/>
      <c r="E677" s="181">
        <v>0</v>
      </c>
      <c r="F677" s="182"/>
      <c r="G677" s="183"/>
      <c r="M677" s="179" t="s">
        <v>378</v>
      </c>
      <c r="O677" s="170"/>
    </row>
    <row r="678" spans="1:104">
      <c r="A678" s="177"/>
      <c r="B678" s="180"/>
      <c r="C678" s="328" t="s">
        <v>734</v>
      </c>
      <c r="D678" s="329"/>
      <c r="E678" s="181">
        <v>0.8</v>
      </c>
      <c r="F678" s="182"/>
      <c r="G678" s="183"/>
      <c r="M678" s="179" t="s">
        <v>734</v>
      </c>
      <c r="O678" s="170"/>
    </row>
    <row r="679" spans="1:104">
      <c r="A679" s="177"/>
      <c r="B679" s="180"/>
      <c r="C679" s="328" t="s">
        <v>735</v>
      </c>
      <c r="D679" s="329"/>
      <c r="E679" s="181">
        <v>0.8</v>
      </c>
      <c r="F679" s="182"/>
      <c r="G679" s="183"/>
      <c r="M679" s="179" t="s">
        <v>735</v>
      </c>
      <c r="O679" s="170"/>
    </row>
    <row r="680" spans="1:104">
      <c r="A680" s="177"/>
      <c r="B680" s="180"/>
      <c r="C680" s="328" t="s">
        <v>736</v>
      </c>
      <c r="D680" s="329"/>
      <c r="E680" s="181">
        <v>1.6</v>
      </c>
      <c r="F680" s="182"/>
      <c r="G680" s="183"/>
      <c r="M680" s="179" t="s">
        <v>736</v>
      </c>
      <c r="O680" s="170"/>
    </row>
    <row r="681" spans="1:104">
      <c r="A681" s="171">
        <v>168</v>
      </c>
      <c r="B681" s="172" t="s">
        <v>737</v>
      </c>
      <c r="C681" s="173" t="s">
        <v>738</v>
      </c>
      <c r="D681" s="174" t="s">
        <v>84</v>
      </c>
      <c r="E681" s="175">
        <v>3</v>
      </c>
      <c r="F681" s="175">
        <v>0</v>
      </c>
      <c r="G681" s="176">
        <f>E681*F681</f>
        <v>0</v>
      </c>
      <c r="O681" s="170">
        <v>2</v>
      </c>
      <c r="AA681" s="146">
        <v>1</v>
      </c>
      <c r="AB681" s="146">
        <v>7</v>
      </c>
      <c r="AC681" s="146">
        <v>7</v>
      </c>
      <c r="AZ681" s="146">
        <v>2</v>
      </c>
      <c r="BA681" s="146">
        <f>IF(AZ681=1,G681,0)</f>
        <v>0</v>
      </c>
      <c r="BB681" s="146">
        <f>IF(AZ681=2,G681,0)</f>
        <v>0</v>
      </c>
      <c r="BC681" s="146">
        <f>IF(AZ681=3,G681,0)</f>
        <v>0</v>
      </c>
      <c r="BD681" s="146">
        <f>IF(AZ681=4,G681,0)</f>
        <v>0</v>
      </c>
      <c r="BE681" s="146">
        <f>IF(AZ681=5,G681,0)</f>
        <v>0</v>
      </c>
      <c r="CA681" s="170">
        <v>1</v>
      </c>
      <c r="CB681" s="170">
        <v>7</v>
      </c>
      <c r="CZ681" s="146">
        <v>4.1599999999999996E-3</v>
      </c>
    </row>
    <row r="682" spans="1:104">
      <c r="A682" s="177"/>
      <c r="B682" s="180"/>
      <c r="C682" s="328" t="s">
        <v>728</v>
      </c>
      <c r="D682" s="329"/>
      <c r="E682" s="181">
        <v>0</v>
      </c>
      <c r="F682" s="182"/>
      <c r="G682" s="183"/>
      <c r="M682" s="179" t="s">
        <v>728</v>
      </c>
      <c r="O682" s="170"/>
    </row>
    <row r="683" spans="1:104">
      <c r="A683" s="177"/>
      <c r="B683" s="180"/>
      <c r="C683" s="328" t="s">
        <v>729</v>
      </c>
      <c r="D683" s="329"/>
      <c r="E683" s="181">
        <v>0.54</v>
      </c>
      <c r="F683" s="182"/>
      <c r="G683" s="183"/>
      <c r="M683" s="179" t="s">
        <v>729</v>
      </c>
      <c r="O683" s="170"/>
    </row>
    <row r="684" spans="1:104">
      <c r="A684" s="177"/>
      <c r="B684" s="180"/>
      <c r="C684" s="328" t="s">
        <v>730</v>
      </c>
      <c r="D684" s="329"/>
      <c r="E684" s="181">
        <v>0.78</v>
      </c>
      <c r="F684" s="182"/>
      <c r="G684" s="183"/>
      <c r="M684" s="179" t="s">
        <v>730</v>
      </c>
      <c r="O684" s="170"/>
    </row>
    <row r="685" spans="1:104">
      <c r="A685" s="177"/>
      <c r="B685" s="180"/>
      <c r="C685" s="328" t="s">
        <v>731</v>
      </c>
      <c r="D685" s="329"/>
      <c r="E685" s="181">
        <v>1.68</v>
      </c>
      <c r="F685" s="182"/>
      <c r="G685" s="183"/>
      <c r="M685" s="179" t="s">
        <v>731</v>
      </c>
      <c r="O685" s="170"/>
    </row>
    <row r="686" spans="1:104">
      <c r="A686" s="171">
        <v>169</v>
      </c>
      <c r="B686" s="172" t="s">
        <v>739</v>
      </c>
      <c r="C686" s="173" t="s">
        <v>740</v>
      </c>
      <c r="D686" s="174" t="s">
        <v>329</v>
      </c>
      <c r="E686" s="175">
        <v>15</v>
      </c>
      <c r="F686" s="175">
        <v>0</v>
      </c>
      <c r="G686" s="176">
        <f>E686*F686</f>
        <v>0</v>
      </c>
      <c r="O686" s="170">
        <v>2</v>
      </c>
      <c r="AA686" s="146">
        <v>1</v>
      </c>
      <c r="AB686" s="146">
        <v>7</v>
      </c>
      <c r="AC686" s="146">
        <v>7</v>
      </c>
      <c r="AZ686" s="146">
        <v>2</v>
      </c>
      <c r="BA686" s="146">
        <f>IF(AZ686=1,G686,0)</f>
        <v>0</v>
      </c>
      <c r="BB686" s="146">
        <f>IF(AZ686=2,G686,0)</f>
        <v>0</v>
      </c>
      <c r="BC686" s="146">
        <f>IF(AZ686=3,G686,0)</f>
        <v>0</v>
      </c>
      <c r="BD686" s="146">
        <f>IF(AZ686=4,G686,0)</f>
        <v>0</v>
      </c>
      <c r="BE686" s="146">
        <f>IF(AZ686=5,G686,0)</f>
        <v>0</v>
      </c>
      <c r="CA686" s="170">
        <v>1</v>
      </c>
      <c r="CB686" s="170">
        <v>7</v>
      </c>
      <c r="CZ686" s="146">
        <v>8.3000000000000001E-4</v>
      </c>
    </row>
    <row r="687" spans="1:104">
      <c r="A687" s="177"/>
      <c r="B687" s="180"/>
      <c r="C687" s="328" t="s">
        <v>741</v>
      </c>
      <c r="D687" s="329"/>
      <c r="E687" s="181">
        <v>0</v>
      </c>
      <c r="F687" s="182"/>
      <c r="G687" s="183"/>
      <c r="M687" s="179" t="s">
        <v>741</v>
      </c>
      <c r="O687" s="170"/>
    </row>
    <row r="688" spans="1:104">
      <c r="A688" s="177"/>
      <c r="B688" s="180"/>
      <c r="C688" s="328" t="s">
        <v>742</v>
      </c>
      <c r="D688" s="329"/>
      <c r="E688" s="181">
        <v>3</v>
      </c>
      <c r="F688" s="182"/>
      <c r="G688" s="183"/>
      <c r="M688" s="179" t="s">
        <v>742</v>
      </c>
      <c r="O688" s="170"/>
    </row>
    <row r="689" spans="1:104">
      <c r="A689" s="177"/>
      <c r="B689" s="180"/>
      <c r="C689" s="328" t="s">
        <v>743</v>
      </c>
      <c r="D689" s="329"/>
      <c r="E689" s="181">
        <v>4</v>
      </c>
      <c r="F689" s="182"/>
      <c r="G689" s="183"/>
      <c r="M689" s="179" t="s">
        <v>743</v>
      </c>
      <c r="O689" s="170"/>
    </row>
    <row r="690" spans="1:104">
      <c r="A690" s="177"/>
      <c r="B690" s="180"/>
      <c r="C690" s="328" t="s">
        <v>744</v>
      </c>
      <c r="D690" s="329"/>
      <c r="E690" s="181">
        <v>8</v>
      </c>
      <c r="F690" s="182"/>
      <c r="G690" s="183"/>
      <c r="M690" s="179" t="s">
        <v>744</v>
      </c>
      <c r="O690" s="170"/>
    </row>
    <row r="691" spans="1:104">
      <c r="A691" s="171">
        <v>170</v>
      </c>
      <c r="B691" s="172" t="s">
        <v>745</v>
      </c>
      <c r="C691" s="173" t="s">
        <v>746</v>
      </c>
      <c r="D691" s="174" t="s">
        <v>84</v>
      </c>
      <c r="E691" s="175">
        <v>3</v>
      </c>
      <c r="F691" s="175">
        <v>0</v>
      </c>
      <c r="G691" s="176">
        <f>E691*F691</f>
        <v>0</v>
      </c>
      <c r="O691" s="170">
        <v>2</v>
      </c>
      <c r="AA691" s="146">
        <v>1</v>
      </c>
      <c r="AB691" s="146">
        <v>7</v>
      </c>
      <c r="AC691" s="146">
        <v>7</v>
      </c>
      <c r="AZ691" s="146">
        <v>2</v>
      </c>
      <c r="BA691" s="146">
        <f>IF(AZ691=1,G691,0)</f>
        <v>0</v>
      </c>
      <c r="BB691" s="146">
        <f>IF(AZ691=2,G691,0)</f>
        <v>0</v>
      </c>
      <c r="BC691" s="146">
        <f>IF(AZ691=3,G691,0)</f>
        <v>0</v>
      </c>
      <c r="BD691" s="146">
        <f>IF(AZ691=4,G691,0)</f>
        <v>0</v>
      </c>
      <c r="BE691" s="146">
        <f>IF(AZ691=5,G691,0)</f>
        <v>0</v>
      </c>
      <c r="CA691" s="170">
        <v>1</v>
      </c>
      <c r="CB691" s="170">
        <v>7</v>
      </c>
      <c r="CZ691" s="146">
        <v>0</v>
      </c>
    </row>
    <row r="692" spans="1:104">
      <c r="A692" s="171">
        <v>171</v>
      </c>
      <c r="B692" s="172" t="s">
        <v>747</v>
      </c>
      <c r="C692" s="173" t="s">
        <v>748</v>
      </c>
      <c r="D692" s="174" t="s">
        <v>84</v>
      </c>
      <c r="E692" s="175">
        <v>5</v>
      </c>
      <c r="F692" s="175">
        <v>0</v>
      </c>
      <c r="G692" s="176">
        <f>E692*F692</f>
        <v>0</v>
      </c>
      <c r="O692" s="170">
        <v>2</v>
      </c>
      <c r="AA692" s="146">
        <v>3</v>
      </c>
      <c r="AB692" s="146">
        <v>7</v>
      </c>
      <c r="AC692" s="146">
        <v>59764202</v>
      </c>
      <c r="AZ692" s="146">
        <v>2</v>
      </c>
      <c r="BA692" s="146">
        <f>IF(AZ692=1,G692,0)</f>
        <v>0</v>
      </c>
      <c r="BB692" s="146">
        <f>IF(AZ692=2,G692,0)</f>
        <v>0</v>
      </c>
      <c r="BC692" s="146">
        <f>IF(AZ692=3,G692,0)</f>
        <v>0</v>
      </c>
      <c r="BD692" s="146">
        <f>IF(AZ692=4,G692,0)</f>
        <v>0</v>
      </c>
      <c r="BE692" s="146">
        <f>IF(AZ692=5,G692,0)</f>
        <v>0</v>
      </c>
      <c r="CA692" s="170">
        <v>3</v>
      </c>
      <c r="CB692" s="170">
        <v>7</v>
      </c>
      <c r="CZ692" s="146">
        <v>1.9199999999999998E-2</v>
      </c>
    </row>
    <row r="693" spans="1:104">
      <c r="A693" s="177"/>
      <c r="B693" s="180"/>
      <c r="C693" s="330" t="s">
        <v>86</v>
      </c>
      <c r="D693" s="329"/>
      <c r="E693" s="204">
        <v>0</v>
      </c>
      <c r="F693" s="182"/>
      <c r="G693" s="183"/>
      <c r="M693" s="179" t="s">
        <v>86</v>
      </c>
      <c r="O693" s="170"/>
    </row>
    <row r="694" spans="1:104">
      <c r="A694" s="177"/>
      <c r="B694" s="180"/>
      <c r="C694" s="330" t="s">
        <v>749</v>
      </c>
      <c r="D694" s="329"/>
      <c r="E694" s="204">
        <v>3.3</v>
      </c>
      <c r="F694" s="182"/>
      <c r="G694" s="183"/>
      <c r="M694" s="179" t="s">
        <v>749</v>
      </c>
      <c r="O694" s="170"/>
    </row>
    <row r="695" spans="1:104">
      <c r="A695" s="177"/>
      <c r="B695" s="180"/>
      <c r="C695" s="330" t="s">
        <v>750</v>
      </c>
      <c r="D695" s="329"/>
      <c r="E695" s="204">
        <v>0.38400000000000001</v>
      </c>
      <c r="F695" s="182"/>
      <c r="G695" s="183"/>
      <c r="M695" s="179" t="s">
        <v>750</v>
      </c>
      <c r="O695" s="170"/>
    </row>
    <row r="696" spans="1:104">
      <c r="A696" s="177"/>
      <c r="B696" s="180"/>
      <c r="C696" s="330" t="s">
        <v>88</v>
      </c>
      <c r="D696" s="329"/>
      <c r="E696" s="204">
        <v>3.6839999999999997</v>
      </c>
      <c r="F696" s="182"/>
      <c r="G696" s="183"/>
      <c r="M696" s="179" t="s">
        <v>88</v>
      </c>
      <c r="O696" s="170"/>
    </row>
    <row r="697" spans="1:104">
      <c r="A697" s="177"/>
      <c r="B697" s="180"/>
      <c r="C697" s="328" t="s">
        <v>160</v>
      </c>
      <c r="D697" s="329"/>
      <c r="E697" s="181">
        <v>5</v>
      </c>
      <c r="F697" s="182"/>
      <c r="G697" s="183"/>
      <c r="M697" s="179">
        <v>5</v>
      </c>
      <c r="O697" s="170"/>
    </row>
    <row r="698" spans="1:104">
      <c r="A698" s="171">
        <v>172</v>
      </c>
      <c r="B698" s="172" t="s">
        <v>751</v>
      </c>
      <c r="C698" s="173" t="s">
        <v>752</v>
      </c>
      <c r="D698" s="174" t="s">
        <v>61</v>
      </c>
      <c r="E698" s="175">
        <v>0</v>
      </c>
      <c r="F698" s="175">
        <v>0</v>
      </c>
      <c r="G698" s="176">
        <f>E698*F698</f>
        <v>0</v>
      </c>
      <c r="O698" s="170">
        <v>2</v>
      </c>
      <c r="AA698" s="146">
        <v>7</v>
      </c>
      <c r="AB698" s="146">
        <v>1002</v>
      </c>
      <c r="AC698" s="146">
        <v>5</v>
      </c>
      <c r="AZ698" s="146">
        <v>2</v>
      </c>
      <c r="BA698" s="146">
        <f>IF(AZ698=1,G698,0)</f>
        <v>0</v>
      </c>
      <c r="BB698" s="146">
        <f>IF(AZ698=2,G698,0)</f>
        <v>0</v>
      </c>
      <c r="BC698" s="146">
        <f>IF(AZ698=3,G698,0)</f>
        <v>0</v>
      </c>
      <c r="BD698" s="146">
        <f>IF(AZ698=4,G698,0)</f>
        <v>0</v>
      </c>
      <c r="BE698" s="146">
        <f>IF(AZ698=5,G698,0)</f>
        <v>0</v>
      </c>
      <c r="CA698" s="170">
        <v>7</v>
      </c>
      <c r="CB698" s="170">
        <v>1002</v>
      </c>
      <c r="CZ698" s="146">
        <v>0</v>
      </c>
    </row>
    <row r="699" spans="1:104">
      <c r="A699" s="184"/>
      <c r="B699" s="185" t="s">
        <v>77</v>
      </c>
      <c r="C699" s="186" t="str">
        <f>CONCATENATE(B670," ",C670)</f>
        <v>771 Podlahy z dlaždic a obklady</v>
      </c>
      <c r="D699" s="187"/>
      <c r="E699" s="188"/>
      <c r="F699" s="189"/>
      <c r="G699" s="190">
        <f>SUM(G670:G698)</f>
        <v>0</v>
      </c>
      <c r="O699" s="170">
        <v>4</v>
      </c>
      <c r="BA699" s="191">
        <f>SUM(BA670:BA698)</f>
        <v>0</v>
      </c>
      <c r="BB699" s="191">
        <f>SUM(BB670:BB698)</f>
        <v>0</v>
      </c>
      <c r="BC699" s="191">
        <f>SUM(BC670:BC698)</f>
        <v>0</v>
      </c>
      <c r="BD699" s="191">
        <f>SUM(BD670:BD698)</f>
        <v>0</v>
      </c>
      <c r="BE699" s="191">
        <f>SUM(BE670:BE698)</f>
        <v>0</v>
      </c>
    </row>
    <row r="700" spans="1:104">
      <c r="A700" s="163" t="s">
        <v>73</v>
      </c>
      <c r="B700" s="164" t="s">
        <v>753</v>
      </c>
      <c r="C700" s="165" t="s">
        <v>754</v>
      </c>
      <c r="D700" s="166"/>
      <c r="E700" s="167"/>
      <c r="F700" s="167"/>
      <c r="G700" s="168"/>
      <c r="H700" s="169"/>
      <c r="I700" s="169"/>
      <c r="O700" s="170">
        <v>1</v>
      </c>
    </row>
    <row r="701" spans="1:104">
      <c r="A701" s="171">
        <v>173</v>
      </c>
      <c r="B701" s="172" t="s">
        <v>755</v>
      </c>
      <c r="C701" s="173" t="s">
        <v>756</v>
      </c>
      <c r="D701" s="174" t="s">
        <v>84</v>
      </c>
      <c r="E701" s="175">
        <v>47.578000000000003</v>
      </c>
      <c r="F701" s="175">
        <v>0</v>
      </c>
      <c r="G701" s="176">
        <f>E701*F701</f>
        <v>0</v>
      </c>
      <c r="O701" s="170">
        <v>2</v>
      </c>
      <c r="AA701" s="146">
        <v>1</v>
      </c>
      <c r="AB701" s="146">
        <v>7</v>
      </c>
      <c r="AC701" s="146">
        <v>7</v>
      </c>
      <c r="AZ701" s="146">
        <v>2</v>
      </c>
      <c r="BA701" s="146">
        <f>IF(AZ701=1,G701,0)</f>
        <v>0</v>
      </c>
      <c r="BB701" s="146">
        <f>IF(AZ701=2,G701,0)</f>
        <v>0</v>
      </c>
      <c r="BC701" s="146">
        <f>IF(AZ701=3,G701,0)</f>
        <v>0</v>
      </c>
      <c r="BD701" s="146">
        <f>IF(AZ701=4,G701,0)</f>
        <v>0</v>
      </c>
      <c r="BE701" s="146">
        <f>IF(AZ701=5,G701,0)</f>
        <v>0</v>
      </c>
      <c r="CA701" s="170">
        <v>1</v>
      </c>
      <c r="CB701" s="170">
        <v>7</v>
      </c>
      <c r="CZ701" s="146">
        <v>3.1E-4</v>
      </c>
    </row>
    <row r="702" spans="1:104">
      <c r="A702" s="177"/>
      <c r="B702" s="180"/>
      <c r="C702" s="328" t="s">
        <v>757</v>
      </c>
      <c r="D702" s="329"/>
      <c r="E702" s="181">
        <v>3</v>
      </c>
      <c r="F702" s="182"/>
      <c r="G702" s="183"/>
      <c r="M702" s="179" t="s">
        <v>757</v>
      </c>
      <c r="O702" s="170"/>
    </row>
    <row r="703" spans="1:104">
      <c r="A703" s="177"/>
      <c r="B703" s="180"/>
      <c r="C703" s="328" t="s">
        <v>758</v>
      </c>
      <c r="D703" s="329"/>
      <c r="E703" s="181">
        <v>10.48</v>
      </c>
      <c r="F703" s="182"/>
      <c r="G703" s="183"/>
      <c r="M703" s="179" t="s">
        <v>758</v>
      </c>
      <c r="O703" s="170"/>
    </row>
    <row r="704" spans="1:104">
      <c r="A704" s="177"/>
      <c r="B704" s="180"/>
      <c r="C704" s="328" t="s">
        <v>759</v>
      </c>
      <c r="D704" s="329"/>
      <c r="E704" s="181">
        <v>4.5</v>
      </c>
      <c r="F704" s="182"/>
      <c r="G704" s="183"/>
      <c r="M704" s="179" t="s">
        <v>759</v>
      </c>
      <c r="O704" s="170"/>
    </row>
    <row r="705" spans="1:104">
      <c r="A705" s="177"/>
      <c r="B705" s="180"/>
      <c r="C705" s="328" t="s">
        <v>760</v>
      </c>
      <c r="D705" s="329"/>
      <c r="E705" s="181">
        <v>7.5</v>
      </c>
      <c r="F705" s="182"/>
      <c r="G705" s="183"/>
      <c r="M705" s="179" t="s">
        <v>760</v>
      </c>
      <c r="O705" s="170"/>
    </row>
    <row r="706" spans="1:104">
      <c r="A706" s="177"/>
      <c r="B706" s="180"/>
      <c r="C706" s="328" t="s">
        <v>761</v>
      </c>
      <c r="D706" s="329"/>
      <c r="E706" s="181">
        <v>2.88</v>
      </c>
      <c r="F706" s="182"/>
      <c r="G706" s="183"/>
      <c r="M706" s="179" t="s">
        <v>761</v>
      </c>
      <c r="O706" s="170"/>
    </row>
    <row r="707" spans="1:104">
      <c r="A707" s="177"/>
      <c r="B707" s="180"/>
      <c r="C707" s="328" t="s">
        <v>762</v>
      </c>
      <c r="D707" s="329"/>
      <c r="E707" s="181">
        <v>5.76</v>
      </c>
      <c r="F707" s="182"/>
      <c r="G707" s="183"/>
      <c r="M707" s="179" t="s">
        <v>762</v>
      </c>
      <c r="O707" s="170"/>
    </row>
    <row r="708" spans="1:104">
      <c r="A708" s="177"/>
      <c r="B708" s="180"/>
      <c r="C708" s="328" t="s">
        <v>763</v>
      </c>
      <c r="D708" s="329"/>
      <c r="E708" s="181">
        <v>3.36</v>
      </c>
      <c r="F708" s="182"/>
      <c r="G708" s="183"/>
      <c r="M708" s="179" t="s">
        <v>763</v>
      </c>
      <c r="O708" s="170"/>
    </row>
    <row r="709" spans="1:104">
      <c r="A709" s="177"/>
      <c r="B709" s="180"/>
      <c r="C709" s="328" t="s">
        <v>764</v>
      </c>
      <c r="D709" s="329"/>
      <c r="E709" s="181">
        <v>10.098000000000001</v>
      </c>
      <c r="F709" s="182"/>
      <c r="G709" s="183"/>
      <c r="M709" s="179" t="s">
        <v>764</v>
      </c>
      <c r="O709" s="170"/>
    </row>
    <row r="710" spans="1:104">
      <c r="A710" s="171">
        <v>174</v>
      </c>
      <c r="B710" s="172" t="s">
        <v>765</v>
      </c>
      <c r="C710" s="173" t="s">
        <v>766</v>
      </c>
      <c r="D710" s="174" t="s">
        <v>84</v>
      </c>
      <c r="E710" s="175">
        <v>47.578000000000003</v>
      </c>
      <c r="F710" s="175">
        <v>0</v>
      </c>
      <c r="G710" s="176">
        <f>E710*F710</f>
        <v>0</v>
      </c>
      <c r="O710" s="170">
        <v>2</v>
      </c>
      <c r="AA710" s="146">
        <v>1</v>
      </c>
      <c r="AB710" s="146">
        <v>7</v>
      </c>
      <c r="AC710" s="146">
        <v>7</v>
      </c>
      <c r="AZ710" s="146">
        <v>2</v>
      </c>
      <c r="BA710" s="146">
        <f>IF(AZ710=1,G710,0)</f>
        <v>0</v>
      </c>
      <c r="BB710" s="146">
        <f>IF(AZ710=2,G710,0)</f>
        <v>0</v>
      </c>
      <c r="BC710" s="146">
        <f>IF(AZ710=3,G710,0)</f>
        <v>0</v>
      </c>
      <c r="BD710" s="146">
        <f>IF(AZ710=4,G710,0)</f>
        <v>0</v>
      </c>
      <c r="BE710" s="146">
        <f>IF(AZ710=5,G710,0)</f>
        <v>0</v>
      </c>
      <c r="CA710" s="170">
        <v>1</v>
      </c>
      <c r="CB710" s="170">
        <v>7</v>
      </c>
      <c r="CZ710" s="146">
        <v>2.5999999999999998E-4</v>
      </c>
    </row>
    <row r="711" spans="1:104">
      <c r="A711" s="177"/>
      <c r="B711" s="180"/>
      <c r="C711" s="328" t="s">
        <v>757</v>
      </c>
      <c r="D711" s="329"/>
      <c r="E711" s="181">
        <v>3</v>
      </c>
      <c r="F711" s="182"/>
      <c r="G711" s="183"/>
      <c r="M711" s="179" t="s">
        <v>757</v>
      </c>
      <c r="O711" s="170"/>
    </row>
    <row r="712" spans="1:104">
      <c r="A712" s="177"/>
      <c r="B712" s="180"/>
      <c r="C712" s="328" t="s">
        <v>758</v>
      </c>
      <c r="D712" s="329"/>
      <c r="E712" s="181">
        <v>10.48</v>
      </c>
      <c r="F712" s="182"/>
      <c r="G712" s="183"/>
      <c r="M712" s="179" t="s">
        <v>758</v>
      </c>
      <c r="O712" s="170"/>
    </row>
    <row r="713" spans="1:104">
      <c r="A713" s="177"/>
      <c r="B713" s="180"/>
      <c r="C713" s="328" t="s">
        <v>759</v>
      </c>
      <c r="D713" s="329"/>
      <c r="E713" s="181">
        <v>4.5</v>
      </c>
      <c r="F713" s="182"/>
      <c r="G713" s="183"/>
      <c r="M713" s="179" t="s">
        <v>759</v>
      </c>
      <c r="O713" s="170"/>
    </row>
    <row r="714" spans="1:104">
      <c r="A714" s="177"/>
      <c r="B714" s="180"/>
      <c r="C714" s="328" t="s">
        <v>760</v>
      </c>
      <c r="D714" s="329"/>
      <c r="E714" s="181">
        <v>7.5</v>
      </c>
      <c r="F714" s="182"/>
      <c r="G714" s="183"/>
      <c r="M714" s="179" t="s">
        <v>760</v>
      </c>
      <c r="O714" s="170"/>
    </row>
    <row r="715" spans="1:104">
      <c r="A715" s="177"/>
      <c r="B715" s="180"/>
      <c r="C715" s="328" t="s">
        <v>761</v>
      </c>
      <c r="D715" s="329"/>
      <c r="E715" s="181">
        <v>2.88</v>
      </c>
      <c r="F715" s="182"/>
      <c r="G715" s="183"/>
      <c r="M715" s="179" t="s">
        <v>761</v>
      </c>
      <c r="O715" s="170"/>
    </row>
    <row r="716" spans="1:104">
      <c r="A716" s="177"/>
      <c r="B716" s="180"/>
      <c r="C716" s="328" t="s">
        <v>762</v>
      </c>
      <c r="D716" s="329"/>
      <c r="E716" s="181">
        <v>5.76</v>
      </c>
      <c r="F716" s="182"/>
      <c r="G716" s="183"/>
      <c r="M716" s="179" t="s">
        <v>762</v>
      </c>
      <c r="O716" s="170"/>
    </row>
    <row r="717" spans="1:104">
      <c r="A717" s="177"/>
      <c r="B717" s="180"/>
      <c r="C717" s="328" t="s">
        <v>763</v>
      </c>
      <c r="D717" s="329"/>
      <c r="E717" s="181">
        <v>3.36</v>
      </c>
      <c r="F717" s="182"/>
      <c r="G717" s="183"/>
      <c r="M717" s="179" t="s">
        <v>763</v>
      </c>
      <c r="O717" s="170"/>
    </row>
    <row r="718" spans="1:104">
      <c r="A718" s="177"/>
      <c r="B718" s="180"/>
      <c r="C718" s="328" t="s">
        <v>764</v>
      </c>
      <c r="D718" s="329"/>
      <c r="E718" s="181">
        <v>10.098000000000001</v>
      </c>
      <c r="F718" s="182"/>
      <c r="G718" s="183"/>
      <c r="M718" s="179" t="s">
        <v>764</v>
      </c>
      <c r="O718" s="170"/>
    </row>
    <row r="719" spans="1:104">
      <c r="A719" s="171">
        <v>175</v>
      </c>
      <c r="B719" s="172" t="s">
        <v>767</v>
      </c>
      <c r="C719" s="173" t="s">
        <v>768</v>
      </c>
      <c r="D719" s="174" t="s">
        <v>84</v>
      </c>
      <c r="E719" s="175">
        <v>47.578000000000003</v>
      </c>
      <c r="F719" s="175">
        <v>0</v>
      </c>
      <c r="G719" s="176">
        <f>E719*F719</f>
        <v>0</v>
      </c>
      <c r="O719" s="170">
        <v>2</v>
      </c>
      <c r="AA719" s="146">
        <v>1</v>
      </c>
      <c r="AB719" s="146">
        <v>7</v>
      </c>
      <c r="AC719" s="146">
        <v>7</v>
      </c>
      <c r="AZ719" s="146">
        <v>2</v>
      </c>
      <c r="BA719" s="146">
        <f>IF(AZ719=1,G719,0)</f>
        <v>0</v>
      </c>
      <c r="BB719" s="146">
        <f>IF(AZ719=2,G719,0)</f>
        <v>0</v>
      </c>
      <c r="BC719" s="146">
        <f>IF(AZ719=3,G719,0)</f>
        <v>0</v>
      </c>
      <c r="BD719" s="146">
        <f>IF(AZ719=4,G719,0)</f>
        <v>0</v>
      </c>
      <c r="BE719" s="146">
        <f>IF(AZ719=5,G719,0)</f>
        <v>0</v>
      </c>
      <c r="CA719" s="170">
        <v>1</v>
      </c>
      <c r="CB719" s="170">
        <v>7</v>
      </c>
      <c r="CZ719" s="146">
        <v>9.0000000000000006E-5</v>
      </c>
    </row>
    <row r="720" spans="1:104">
      <c r="A720" s="177"/>
      <c r="B720" s="180"/>
      <c r="C720" s="328" t="s">
        <v>757</v>
      </c>
      <c r="D720" s="329"/>
      <c r="E720" s="181">
        <v>3</v>
      </c>
      <c r="F720" s="182"/>
      <c r="G720" s="183"/>
      <c r="M720" s="179" t="s">
        <v>757</v>
      </c>
      <c r="O720" s="170"/>
    </row>
    <row r="721" spans="1:104">
      <c r="A721" s="177"/>
      <c r="B721" s="180"/>
      <c r="C721" s="328" t="s">
        <v>758</v>
      </c>
      <c r="D721" s="329"/>
      <c r="E721" s="181">
        <v>10.48</v>
      </c>
      <c r="F721" s="182"/>
      <c r="G721" s="183"/>
      <c r="M721" s="179" t="s">
        <v>758</v>
      </c>
      <c r="O721" s="170"/>
    </row>
    <row r="722" spans="1:104">
      <c r="A722" s="177"/>
      <c r="B722" s="180"/>
      <c r="C722" s="328" t="s">
        <v>759</v>
      </c>
      <c r="D722" s="329"/>
      <c r="E722" s="181">
        <v>4.5</v>
      </c>
      <c r="F722" s="182"/>
      <c r="G722" s="183"/>
      <c r="M722" s="179" t="s">
        <v>759</v>
      </c>
      <c r="O722" s="170"/>
    </row>
    <row r="723" spans="1:104">
      <c r="A723" s="177"/>
      <c r="B723" s="180"/>
      <c r="C723" s="328" t="s">
        <v>760</v>
      </c>
      <c r="D723" s="329"/>
      <c r="E723" s="181">
        <v>7.5</v>
      </c>
      <c r="F723" s="182"/>
      <c r="G723" s="183"/>
      <c r="M723" s="179" t="s">
        <v>760</v>
      </c>
      <c r="O723" s="170"/>
    </row>
    <row r="724" spans="1:104">
      <c r="A724" s="177"/>
      <c r="B724" s="180"/>
      <c r="C724" s="328" t="s">
        <v>761</v>
      </c>
      <c r="D724" s="329"/>
      <c r="E724" s="181">
        <v>2.88</v>
      </c>
      <c r="F724" s="182"/>
      <c r="G724" s="183"/>
      <c r="M724" s="179" t="s">
        <v>761</v>
      </c>
      <c r="O724" s="170"/>
    </row>
    <row r="725" spans="1:104">
      <c r="A725" s="177"/>
      <c r="B725" s="180"/>
      <c r="C725" s="328" t="s">
        <v>762</v>
      </c>
      <c r="D725" s="329"/>
      <c r="E725" s="181">
        <v>5.76</v>
      </c>
      <c r="F725" s="182"/>
      <c r="G725" s="183"/>
      <c r="M725" s="179" t="s">
        <v>762</v>
      </c>
      <c r="O725" s="170"/>
    </row>
    <row r="726" spans="1:104">
      <c r="A726" s="177"/>
      <c r="B726" s="180"/>
      <c r="C726" s="328" t="s">
        <v>763</v>
      </c>
      <c r="D726" s="329"/>
      <c r="E726" s="181">
        <v>3.36</v>
      </c>
      <c r="F726" s="182"/>
      <c r="G726" s="183"/>
      <c r="M726" s="179" t="s">
        <v>763</v>
      </c>
      <c r="O726" s="170"/>
    </row>
    <row r="727" spans="1:104">
      <c r="A727" s="177"/>
      <c r="B727" s="180"/>
      <c r="C727" s="328" t="s">
        <v>764</v>
      </c>
      <c r="D727" s="329"/>
      <c r="E727" s="181">
        <v>10.098000000000001</v>
      </c>
      <c r="F727" s="182"/>
      <c r="G727" s="183"/>
      <c r="M727" s="179" t="s">
        <v>764</v>
      </c>
      <c r="O727" s="170"/>
    </row>
    <row r="728" spans="1:104">
      <c r="A728" s="184"/>
      <c r="B728" s="185" t="s">
        <v>77</v>
      </c>
      <c r="C728" s="186" t="str">
        <f>CONCATENATE(B700," ",C700)</f>
        <v>783 Nátěry</v>
      </c>
      <c r="D728" s="187"/>
      <c r="E728" s="188"/>
      <c r="F728" s="189"/>
      <c r="G728" s="190">
        <f>SUM(G700:G727)</f>
        <v>0</v>
      </c>
      <c r="O728" s="170">
        <v>4</v>
      </c>
      <c r="BA728" s="191">
        <f>SUM(BA700:BA727)</f>
        <v>0</v>
      </c>
      <c r="BB728" s="191">
        <f>SUM(BB700:BB727)</f>
        <v>0</v>
      </c>
      <c r="BC728" s="191">
        <f>SUM(BC700:BC727)</f>
        <v>0</v>
      </c>
      <c r="BD728" s="191">
        <f>SUM(BD700:BD727)</f>
        <v>0</v>
      </c>
      <c r="BE728" s="191">
        <f>SUM(BE700:BE727)</f>
        <v>0</v>
      </c>
    </row>
    <row r="729" spans="1:104">
      <c r="A729" s="163" t="s">
        <v>73</v>
      </c>
      <c r="B729" s="164" t="s">
        <v>769</v>
      </c>
      <c r="C729" s="165" t="s">
        <v>770</v>
      </c>
      <c r="D729" s="166"/>
      <c r="E729" s="167"/>
      <c r="F729" s="167"/>
      <c r="G729" s="168"/>
      <c r="H729" s="169"/>
      <c r="I729" s="169"/>
      <c r="O729" s="170">
        <v>1</v>
      </c>
    </row>
    <row r="730" spans="1:104">
      <c r="A730" s="171">
        <v>176</v>
      </c>
      <c r="B730" s="172" t="s">
        <v>771</v>
      </c>
      <c r="C730" s="173" t="s">
        <v>772</v>
      </c>
      <c r="D730" s="174" t="s">
        <v>84</v>
      </c>
      <c r="E730" s="175">
        <v>180</v>
      </c>
      <c r="F730" s="175">
        <v>0</v>
      </c>
      <c r="G730" s="176">
        <f>E730*F730</f>
        <v>0</v>
      </c>
      <c r="O730" s="170">
        <v>2</v>
      </c>
      <c r="AA730" s="146">
        <v>1</v>
      </c>
      <c r="AB730" s="146">
        <v>7</v>
      </c>
      <c r="AC730" s="146">
        <v>7</v>
      </c>
      <c r="AZ730" s="146">
        <v>2</v>
      </c>
      <c r="BA730" s="146">
        <f>IF(AZ730=1,G730,0)</f>
        <v>0</v>
      </c>
      <c r="BB730" s="146">
        <f>IF(AZ730=2,G730,0)</f>
        <v>0</v>
      </c>
      <c r="BC730" s="146">
        <f>IF(AZ730=3,G730,0)</f>
        <v>0</v>
      </c>
      <c r="BD730" s="146">
        <f>IF(AZ730=4,G730,0)</f>
        <v>0</v>
      </c>
      <c r="BE730" s="146">
        <f>IF(AZ730=5,G730,0)</f>
        <v>0</v>
      </c>
      <c r="CA730" s="170">
        <v>1</v>
      </c>
      <c r="CB730" s="170">
        <v>7</v>
      </c>
      <c r="CZ730" s="146">
        <v>6.9999999999999994E-5</v>
      </c>
    </row>
    <row r="731" spans="1:104" ht="22.5">
      <c r="A731" s="177"/>
      <c r="B731" s="180"/>
      <c r="C731" s="328" t="s">
        <v>773</v>
      </c>
      <c r="D731" s="329"/>
      <c r="E731" s="181">
        <v>180</v>
      </c>
      <c r="F731" s="182"/>
      <c r="G731" s="183"/>
      <c r="M731" s="179" t="s">
        <v>773</v>
      </c>
      <c r="O731" s="170"/>
    </row>
    <row r="732" spans="1:104">
      <c r="A732" s="171">
        <v>177</v>
      </c>
      <c r="B732" s="172" t="s">
        <v>774</v>
      </c>
      <c r="C732" s="173" t="s">
        <v>775</v>
      </c>
      <c r="D732" s="174" t="s">
        <v>84</v>
      </c>
      <c r="E732" s="175">
        <v>180</v>
      </c>
      <c r="F732" s="175">
        <v>0</v>
      </c>
      <c r="G732" s="176">
        <f>E732*F732</f>
        <v>0</v>
      </c>
      <c r="O732" s="170">
        <v>2</v>
      </c>
      <c r="AA732" s="146">
        <v>1</v>
      </c>
      <c r="AB732" s="146">
        <v>7</v>
      </c>
      <c r="AC732" s="146">
        <v>7</v>
      </c>
      <c r="AZ732" s="146">
        <v>2</v>
      </c>
      <c r="BA732" s="146">
        <f>IF(AZ732=1,G732,0)</f>
        <v>0</v>
      </c>
      <c r="BB732" s="146">
        <f>IF(AZ732=2,G732,0)</f>
        <v>0</v>
      </c>
      <c r="BC732" s="146">
        <f>IF(AZ732=3,G732,0)</f>
        <v>0</v>
      </c>
      <c r="BD732" s="146">
        <f>IF(AZ732=4,G732,0)</f>
        <v>0</v>
      </c>
      <c r="BE732" s="146">
        <f>IF(AZ732=5,G732,0)</f>
        <v>0</v>
      </c>
      <c r="CA732" s="170">
        <v>1</v>
      </c>
      <c r="CB732" s="170">
        <v>7</v>
      </c>
      <c r="CZ732" s="146">
        <v>1.4999999999999999E-4</v>
      </c>
    </row>
    <row r="733" spans="1:104" ht="22.5">
      <c r="A733" s="177"/>
      <c r="B733" s="180"/>
      <c r="C733" s="328" t="s">
        <v>776</v>
      </c>
      <c r="D733" s="329"/>
      <c r="E733" s="181">
        <v>180</v>
      </c>
      <c r="F733" s="182"/>
      <c r="G733" s="183"/>
      <c r="M733" s="179" t="s">
        <v>776</v>
      </c>
      <c r="O733" s="170"/>
    </row>
    <row r="734" spans="1:104">
      <c r="A734" s="171">
        <v>178</v>
      </c>
      <c r="B734" s="172" t="s">
        <v>777</v>
      </c>
      <c r="C734" s="173" t="s">
        <v>778</v>
      </c>
      <c r="D734" s="174" t="s">
        <v>84</v>
      </c>
      <c r="E734" s="175">
        <v>140</v>
      </c>
      <c r="F734" s="175">
        <v>0</v>
      </c>
      <c r="G734" s="176">
        <f>E734*F734</f>
        <v>0</v>
      </c>
      <c r="O734" s="170">
        <v>2</v>
      </c>
      <c r="AA734" s="146">
        <v>1</v>
      </c>
      <c r="AB734" s="146">
        <v>7</v>
      </c>
      <c r="AC734" s="146">
        <v>7</v>
      </c>
      <c r="AZ734" s="146">
        <v>2</v>
      </c>
      <c r="BA734" s="146">
        <f>IF(AZ734=1,G734,0)</f>
        <v>0</v>
      </c>
      <c r="BB734" s="146">
        <f>IF(AZ734=2,G734,0)</f>
        <v>0</v>
      </c>
      <c r="BC734" s="146">
        <f>IF(AZ734=3,G734,0)</f>
        <v>0</v>
      </c>
      <c r="BD734" s="146">
        <f>IF(AZ734=4,G734,0)</f>
        <v>0</v>
      </c>
      <c r="BE734" s="146">
        <f>IF(AZ734=5,G734,0)</f>
        <v>0</v>
      </c>
      <c r="CA734" s="170">
        <v>1</v>
      </c>
      <c r="CB734" s="170">
        <v>7</v>
      </c>
      <c r="CZ734" s="146">
        <v>0</v>
      </c>
    </row>
    <row r="735" spans="1:104" ht="22.5">
      <c r="A735" s="177"/>
      <c r="B735" s="180"/>
      <c r="C735" s="328" t="s">
        <v>779</v>
      </c>
      <c r="D735" s="329"/>
      <c r="E735" s="181">
        <v>140</v>
      </c>
      <c r="F735" s="182"/>
      <c r="G735" s="183"/>
      <c r="M735" s="179" t="s">
        <v>779</v>
      </c>
      <c r="O735" s="170"/>
    </row>
    <row r="736" spans="1:104">
      <c r="A736" s="184"/>
      <c r="B736" s="185" t="s">
        <v>77</v>
      </c>
      <c r="C736" s="186" t="str">
        <f>CONCATENATE(B729," ",C729)</f>
        <v>784 Malby</v>
      </c>
      <c r="D736" s="187"/>
      <c r="E736" s="188"/>
      <c r="F736" s="189"/>
      <c r="G736" s="190">
        <f>SUM(G729:G735)</f>
        <v>0</v>
      </c>
      <c r="O736" s="170">
        <v>4</v>
      </c>
      <c r="BA736" s="191">
        <f>SUM(BA729:BA735)</f>
        <v>0</v>
      </c>
      <c r="BB736" s="191">
        <f>SUM(BB729:BB735)</f>
        <v>0</v>
      </c>
      <c r="BC736" s="191">
        <f>SUM(BC729:BC735)</f>
        <v>0</v>
      </c>
      <c r="BD736" s="191">
        <f>SUM(BD729:BD735)</f>
        <v>0</v>
      </c>
      <c r="BE736" s="191">
        <f>SUM(BE729:BE735)</f>
        <v>0</v>
      </c>
    </row>
    <row r="737" spans="1:104">
      <c r="A737" s="163" t="s">
        <v>73</v>
      </c>
      <c r="B737" s="164" t="s">
        <v>780</v>
      </c>
      <c r="C737" s="165" t="s">
        <v>781</v>
      </c>
      <c r="D737" s="166"/>
      <c r="E737" s="167"/>
      <c r="F737" s="167"/>
      <c r="G737" s="168"/>
      <c r="H737" s="169"/>
      <c r="I737" s="169"/>
      <c r="O737" s="170">
        <v>1</v>
      </c>
    </row>
    <row r="738" spans="1:104">
      <c r="A738" s="171">
        <v>179</v>
      </c>
      <c r="B738" s="172" t="s">
        <v>782</v>
      </c>
      <c r="C738" s="173" t="s">
        <v>783</v>
      </c>
      <c r="D738" s="174" t="s">
        <v>118</v>
      </c>
      <c r="E738" s="175">
        <v>1</v>
      </c>
      <c r="F738" s="175">
        <f>Elektroinstalace!J29</f>
        <v>0</v>
      </c>
      <c r="G738" s="176">
        <f>E738*F738</f>
        <v>0</v>
      </c>
      <c r="O738" s="170">
        <v>2</v>
      </c>
      <c r="AA738" s="146">
        <v>1</v>
      </c>
      <c r="AB738" s="146">
        <v>9</v>
      </c>
      <c r="AC738" s="146">
        <v>9</v>
      </c>
      <c r="AZ738" s="146">
        <v>4</v>
      </c>
      <c r="BA738" s="146">
        <f>IF(AZ738=1,G738,0)</f>
        <v>0</v>
      </c>
      <c r="BB738" s="146">
        <f>IF(AZ738=2,G738,0)</f>
        <v>0</v>
      </c>
      <c r="BC738" s="146">
        <f>IF(AZ738=3,G738,0)</f>
        <v>0</v>
      </c>
      <c r="BD738" s="146">
        <f>IF(AZ738=4,G738,0)</f>
        <v>0</v>
      </c>
      <c r="BE738" s="146">
        <f>IF(AZ738=5,G738,0)</f>
        <v>0</v>
      </c>
      <c r="CA738" s="170">
        <v>1</v>
      </c>
      <c r="CB738" s="170">
        <v>9</v>
      </c>
      <c r="CZ738" s="146">
        <v>0</v>
      </c>
    </row>
    <row r="739" spans="1:104" ht="22.5">
      <c r="A739" s="171">
        <v>180</v>
      </c>
      <c r="B739" s="172" t="s">
        <v>784</v>
      </c>
      <c r="C739" s="173" t="s">
        <v>785</v>
      </c>
      <c r="D739" s="174" t="s">
        <v>76</v>
      </c>
      <c r="E739" s="175">
        <v>20</v>
      </c>
      <c r="F739" s="175">
        <v>0</v>
      </c>
      <c r="G739" s="176">
        <f>E739*F739</f>
        <v>0</v>
      </c>
      <c r="O739" s="170">
        <v>2</v>
      </c>
      <c r="AA739" s="146">
        <v>1</v>
      </c>
      <c r="AB739" s="146">
        <v>9</v>
      </c>
      <c r="AC739" s="146">
        <v>9</v>
      </c>
      <c r="AZ739" s="146">
        <v>4</v>
      </c>
      <c r="BA739" s="146">
        <f>IF(AZ739=1,G739,0)</f>
        <v>0</v>
      </c>
      <c r="BB739" s="146">
        <f>IF(AZ739=2,G739,0)</f>
        <v>0</v>
      </c>
      <c r="BC739" s="146">
        <f>IF(AZ739=3,G739,0)</f>
        <v>0</v>
      </c>
      <c r="BD739" s="146">
        <f>IF(AZ739=4,G739,0)</f>
        <v>0</v>
      </c>
      <c r="BE739" s="146">
        <f>IF(AZ739=5,G739,0)</f>
        <v>0</v>
      </c>
      <c r="CA739" s="170">
        <v>1</v>
      </c>
      <c r="CB739" s="170">
        <v>9</v>
      </c>
      <c r="CZ739" s="146">
        <v>0</v>
      </c>
    </row>
    <row r="740" spans="1:104">
      <c r="A740" s="171">
        <v>181</v>
      </c>
      <c r="B740" s="172" t="s">
        <v>786</v>
      </c>
      <c r="C740" s="173" t="s">
        <v>787</v>
      </c>
      <c r="D740" s="174" t="s">
        <v>788</v>
      </c>
      <c r="E740" s="175">
        <v>1</v>
      </c>
      <c r="F740" s="175">
        <v>0</v>
      </c>
      <c r="G740" s="176">
        <f>E740*F740</f>
        <v>0</v>
      </c>
      <c r="O740" s="170">
        <v>2</v>
      </c>
      <c r="AA740" s="146">
        <v>1</v>
      </c>
      <c r="AB740" s="146">
        <v>9</v>
      </c>
      <c r="AC740" s="146">
        <v>9</v>
      </c>
      <c r="AZ740" s="146">
        <v>4</v>
      </c>
      <c r="BA740" s="146">
        <f>IF(AZ740=1,G740,0)</f>
        <v>0</v>
      </c>
      <c r="BB740" s="146">
        <f>IF(AZ740=2,G740,0)</f>
        <v>0</v>
      </c>
      <c r="BC740" s="146">
        <f>IF(AZ740=3,G740,0)</f>
        <v>0</v>
      </c>
      <c r="BD740" s="146">
        <f>IF(AZ740=4,G740,0)</f>
        <v>0</v>
      </c>
      <c r="BE740" s="146">
        <f>IF(AZ740=5,G740,0)</f>
        <v>0</v>
      </c>
      <c r="CA740" s="170">
        <v>1</v>
      </c>
      <c r="CB740" s="170">
        <v>9</v>
      </c>
      <c r="CZ740" s="146">
        <v>0</v>
      </c>
    </row>
    <row r="741" spans="1:104">
      <c r="A741" s="171">
        <v>182</v>
      </c>
      <c r="B741" s="172" t="s">
        <v>789</v>
      </c>
      <c r="C741" s="173" t="s">
        <v>790</v>
      </c>
      <c r="D741" s="174" t="s">
        <v>118</v>
      </c>
      <c r="E741" s="175">
        <v>1</v>
      </c>
      <c r="F741" s="175">
        <v>0</v>
      </c>
      <c r="G741" s="176">
        <f>E741*F741</f>
        <v>0</v>
      </c>
      <c r="O741" s="170">
        <v>2</v>
      </c>
      <c r="AA741" s="146">
        <v>1</v>
      </c>
      <c r="AB741" s="146">
        <v>9</v>
      </c>
      <c r="AC741" s="146">
        <v>9</v>
      </c>
      <c r="AZ741" s="146">
        <v>4</v>
      </c>
      <c r="BA741" s="146">
        <f>IF(AZ741=1,G741,0)</f>
        <v>0</v>
      </c>
      <c r="BB741" s="146">
        <f>IF(AZ741=2,G741,0)</f>
        <v>0</v>
      </c>
      <c r="BC741" s="146">
        <f>IF(AZ741=3,G741,0)</f>
        <v>0</v>
      </c>
      <c r="BD741" s="146">
        <f>IF(AZ741=4,G741,0)</f>
        <v>0</v>
      </c>
      <c r="BE741" s="146">
        <f>IF(AZ741=5,G741,0)</f>
        <v>0</v>
      </c>
      <c r="CA741" s="170">
        <v>1</v>
      </c>
      <c r="CB741" s="170">
        <v>9</v>
      </c>
      <c r="CZ741" s="146">
        <v>0</v>
      </c>
    </row>
    <row r="742" spans="1:104">
      <c r="A742" s="184"/>
      <c r="B742" s="185" t="s">
        <v>77</v>
      </c>
      <c r="C742" s="186" t="str">
        <f>CONCATENATE(B737," ",C737)</f>
        <v>M21 Elektromontáže</v>
      </c>
      <c r="D742" s="187"/>
      <c r="E742" s="188"/>
      <c r="F742" s="189"/>
      <c r="G742" s="190">
        <f>SUM(G737:G741)</f>
        <v>0</v>
      </c>
      <c r="O742" s="170">
        <v>4</v>
      </c>
      <c r="BA742" s="191">
        <f>SUM(BA737:BA741)</f>
        <v>0</v>
      </c>
      <c r="BB742" s="191">
        <f>SUM(BB737:BB741)</f>
        <v>0</v>
      </c>
      <c r="BC742" s="191">
        <f>SUM(BC737:BC741)</f>
        <v>0</v>
      </c>
      <c r="BD742" s="191">
        <f>SUM(BD737:BD741)</f>
        <v>0</v>
      </c>
      <c r="BE742" s="191">
        <f>SUM(BE737:BE741)</f>
        <v>0</v>
      </c>
    </row>
    <row r="743" spans="1:104">
      <c r="A743" s="163" t="s">
        <v>73</v>
      </c>
      <c r="B743" s="164" t="s">
        <v>791</v>
      </c>
      <c r="C743" s="165" t="s">
        <v>792</v>
      </c>
      <c r="D743" s="166"/>
      <c r="E743" s="167"/>
      <c r="F743" s="167"/>
      <c r="G743" s="168"/>
      <c r="H743" s="169"/>
      <c r="I743" s="169"/>
      <c r="O743" s="170">
        <v>1</v>
      </c>
    </row>
    <row r="744" spans="1:104" ht="22.5">
      <c r="A744" s="171">
        <v>183</v>
      </c>
      <c r="B744" s="172" t="s">
        <v>793</v>
      </c>
      <c r="C744" s="173" t="s">
        <v>794</v>
      </c>
      <c r="D744" s="174" t="s">
        <v>118</v>
      </c>
      <c r="E744" s="175">
        <v>1</v>
      </c>
      <c r="F744" s="175">
        <v>0</v>
      </c>
      <c r="G744" s="176">
        <f>E744*F744</f>
        <v>0</v>
      </c>
      <c r="O744" s="170">
        <v>2</v>
      </c>
      <c r="AA744" s="146">
        <v>1</v>
      </c>
      <c r="AB744" s="146">
        <v>9</v>
      </c>
      <c r="AC744" s="146">
        <v>9</v>
      </c>
      <c r="AZ744" s="146">
        <v>4</v>
      </c>
      <c r="BA744" s="146">
        <f>IF(AZ744=1,G744,0)</f>
        <v>0</v>
      </c>
      <c r="BB744" s="146">
        <f>IF(AZ744=2,G744,0)</f>
        <v>0</v>
      </c>
      <c r="BC744" s="146">
        <f>IF(AZ744=3,G744,0)</f>
        <v>0</v>
      </c>
      <c r="BD744" s="146">
        <f>IF(AZ744=4,G744,0)</f>
        <v>0</v>
      </c>
      <c r="BE744" s="146">
        <f>IF(AZ744=5,G744,0)</f>
        <v>0</v>
      </c>
      <c r="CA744" s="170">
        <v>1</v>
      </c>
      <c r="CB744" s="170">
        <v>9</v>
      </c>
      <c r="CZ744" s="146">
        <v>0</v>
      </c>
    </row>
    <row r="745" spans="1:104">
      <c r="A745" s="177"/>
      <c r="B745" s="180"/>
      <c r="C745" s="328" t="s">
        <v>795</v>
      </c>
      <c r="D745" s="329"/>
      <c r="E745" s="181">
        <v>1</v>
      </c>
      <c r="F745" s="182"/>
      <c r="G745" s="183"/>
      <c r="M745" s="179" t="s">
        <v>795</v>
      </c>
      <c r="O745" s="170"/>
    </row>
    <row r="746" spans="1:104">
      <c r="A746" s="171">
        <v>184</v>
      </c>
      <c r="B746" s="172" t="s">
        <v>796</v>
      </c>
      <c r="C746" s="173" t="s">
        <v>797</v>
      </c>
      <c r="D746" s="174" t="s">
        <v>118</v>
      </c>
      <c r="E746" s="175">
        <v>1</v>
      </c>
      <c r="F746" s="175">
        <f>VZT!H7</f>
        <v>0</v>
      </c>
      <c r="G746" s="176">
        <f>E746*F746</f>
        <v>0</v>
      </c>
      <c r="O746" s="170">
        <v>2</v>
      </c>
      <c r="AA746" s="146">
        <v>1</v>
      </c>
      <c r="AB746" s="146">
        <v>9</v>
      </c>
      <c r="AC746" s="146">
        <v>9</v>
      </c>
      <c r="AZ746" s="146">
        <v>4</v>
      </c>
      <c r="BA746" s="146">
        <f>IF(AZ746=1,G746,0)</f>
        <v>0</v>
      </c>
      <c r="BB746" s="146">
        <f>IF(AZ746=2,G746,0)</f>
        <v>0</v>
      </c>
      <c r="BC746" s="146">
        <f>IF(AZ746=3,G746,0)</f>
        <v>0</v>
      </c>
      <c r="BD746" s="146">
        <f>IF(AZ746=4,G746,0)</f>
        <v>0</v>
      </c>
      <c r="BE746" s="146">
        <f>IF(AZ746=5,G746,0)</f>
        <v>0</v>
      </c>
      <c r="CA746" s="170">
        <v>1</v>
      </c>
      <c r="CB746" s="170">
        <v>9</v>
      </c>
      <c r="CZ746" s="146">
        <v>0</v>
      </c>
    </row>
    <row r="747" spans="1:104" ht="22.5">
      <c r="A747" s="171">
        <v>185</v>
      </c>
      <c r="B747" s="172" t="s">
        <v>798</v>
      </c>
      <c r="C747" s="173" t="s">
        <v>799</v>
      </c>
      <c r="D747" s="174" t="s">
        <v>118</v>
      </c>
      <c r="E747" s="175">
        <v>1</v>
      </c>
      <c r="F747" s="175">
        <v>0</v>
      </c>
      <c r="G747" s="176">
        <f>E747*F747</f>
        <v>0</v>
      </c>
      <c r="O747" s="170">
        <v>2</v>
      </c>
      <c r="AA747" s="146">
        <v>1</v>
      </c>
      <c r="AB747" s="146">
        <v>9</v>
      </c>
      <c r="AC747" s="146">
        <v>9</v>
      </c>
      <c r="AZ747" s="146">
        <v>4</v>
      </c>
      <c r="BA747" s="146">
        <f>IF(AZ747=1,G747,0)</f>
        <v>0</v>
      </c>
      <c r="BB747" s="146">
        <f>IF(AZ747=2,G747,0)</f>
        <v>0</v>
      </c>
      <c r="BC747" s="146">
        <f>IF(AZ747=3,G747,0)</f>
        <v>0</v>
      </c>
      <c r="BD747" s="146">
        <f>IF(AZ747=4,G747,0)</f>
        <v>0</v>
      </c>
      <c r="BE747" s="146">
        <f>IF(AZ747=5,G747,0)</f>
        <v>0</v>
      </c>
      <c r="CA747" s="170">
        <v>1</v>
      </c>
      <c r="CB747" s="170">
        <v>9</v>
      </c>
      <c r="CZ747" s="146">
        <v>0</v>
      </c>
    </row>
    <row r="748" spans="1:104">
      <c r="A748" s="171">
        <v>186</v>
      </c>
      <c r="B748" s="172" t="s">
        <v>800</v>
      </c>
      <c r="C748" s="173" t="s">
        <v>801</v>
      </c>
      <c r="D748" s="174" t="s">
        <v>118</v>
      </c>
      <c r="E748" s="175">
        <v>1</v>
      </c>
      <c r="F748" s="175">
        <v>0</v>
      </c>
      <c r="G748" s="176">
        <f>E748*F748</f>
        <v>0</v>
      </c>
      <c r="O748" s="170">
        <v>2</v>
      </c>
      <c r="AA748" s="146">
        <v>1</v>
      </c>
      <c r="AB748" s="146">
        <v>9</v>
      </c>
      <c r="AC748" s="146">
        <v>9</v>
      </c>
      <c r="AZ748" s="146">
        <v>4</v>
      </c>
      <c r="BA748" s="146">
        <f>IF(AZ748=1,G748,0)</f>
        <v>0</v>
      </c>
      <c r="BB748" s="146">
        <f>IF(AZ748=2,G748,0)</f>
        <v>0</v>
      </c>
      <c r="BC748" s="146">
        <f>IF(AZ748=3,G748,0)</f>
        <v>0</v>
      </c>
      <c r="BD748" s="146">
        <f>IF(AZ748=4,G748,0)</f>
        <v>0</v>
      </c>
      <c r="BE748" s="146">
        <f>IF(AZ748=5,G748,0)</f>
        <v>0</v>
      </c>
      <c r="CA748" s="170">
        <v>1</v>
      </c>
      <c r="CB748" s="170">
        <v>9</v>
      </c>
      <c r="CZ748" s="146">
        <v>0</v>
      </c>
    </row>
    <row r="749" spans="1:104">
      <c r="A749" s="171">
        <v>187</v>
      </c>
      <c r="B749" s="172" t="s">
        <v>802</v>
      </c>
      <c r="C749" s="173" t="s">
        <v>803</v>
      </c>
      <c r="D749" s="174" t="s">
        <v>118</v>
      </c>
      <c r="E749" s="175">
        <v>1</v>
      </c>
      <c r="F749" s="175">
        <f>'VZT - jednotky'!H92</f>
        <v>0</v>
      </c>
      <c r="G749" s="176">
        <f>E749*F749</f>
        <v>0</v>
      </c>
      <c r="O749" s="170">
        <v>2</v>
      </c>
      <c r="AA749" s="146">
        <v>1</v>
      </c>
      <c r="AB749" s="146">
        <v>9</v>
      </c>
      <c r="AC749" s="146">
        <v>9</v>
      </c>
      <c r="AZ749" s="146">
        <v>4</v>
      </c>
      <c r="BA749" s="146">
        <f>IF(AZ749=1,G749,0)</f>
        <v>0</v>
      </c>
      <c r="BB749" s="146">
        <f>IF(AZ749=2,G749,0)</f>
        <v>0</v>
      </c>
      <c r="BC749" s="146">
        <f>IF(AZ749=3,G749,0)</f>
        <v>0</v>
      </c>
      <c r="BD749" s="146">
        <f>IF(AZ749=4,G749,0)</f>
        <v>0</v>
      </c>
      <c r="BE749" s="146">
        <f>IF(AZ749=5,G749,0)</f>
        <v>0</v>
      </c>
      <c r="CA749" s="170">
        <v>1</v>
      </c>
      <c r="CB749" s="170">
        <v>9</v>
      </c>
      <c r="CZ749" s="146">
        <v>0</v>
      </c>
    </row>
    <row r="750" spans="1:104">
      <c r="A750" s="184"/>
      <c r="B750" s="185" t="s">
        <v>77</v>
      </c>
      <c r="C750" s="186" t="str">
        <f>CONCATENATE(B743," ",C743)</f>
        <v>M24 Montáže vzduchotechnických zařízení</v>
      </c>
      <c r="D750" s="187"/>
      <c r="E750" s="188"/>
      <c r="F750" s="189"/>
      <c r="G750" s="190">
        <f>SUM(G743:G749)</f>
        <v>0</v>
      </c>
      <c r="O750" s="170">
        <v>4</v>
      </c>
      <c r="BA750" s="191">
        <f>SUM(BA743:BA749)</f>
        <v>0</v>
      </c>
      <c r="BB750" s="191">
        <f>SUM(BB743:BB749)</f>
        <v>0</v>
      </c>
      <c r="BC750" s="191">
        <f>SUM(BC743:BC749)</f>
        <v>0</v>
      </c>
      <c r="BD750" s="191">
        <f>SUM(BD743:BD749)</f>
        <v>0</v>
      </c>
      <c r="BE750" s="191">
        <f>SUM(BE743:BE749)</f>
        <v>0</v>
      </c>
    </row>
    <row r="751" spans="1:104">
      <c r="A751" s="163" t="s">
        <v>73</v>
      </c>
      <c r="B751" s="164" t="s">
        <v>804</v>
      </c>
      <c r="C751" s="165" t="s">
        <v>805</v>
      </c>
      <c r="D751" s="166"/>
      <c r="E751" s="167"/>
      <c r="F751" s="167"/>
      <c r="G751" s="168"/>
      <c r="H751" s="169"/>
      <c r="I751" s="169"/>
      <c r="O751" s="170">
        <v>1</v>
      </c>
    </row>
    <row r="752" spans="1:104">
      <c r="A752" s="171">
        <v>188</v>
      </c>
      <c r="B752" s="172" t="s">
        <v>806</v>
      </c>
      <c r="C752" s="173" t="s">
        <v>807</v>
      </c>
      <c r="D752" s="174" t="s">
        <v>411</v>
      </c>
      <c r="E752" s="175">
        <v>169.88650403</v>
      </c>
      <c r="F752" s="175">
        <v>0</v>
      </c>
      <c r="G752" s="176">
        <f t="shared" ref="G752:G757" si="0">E752*F752</f>
        <v>0</v>
      </c>
      <c r="O752" s="170">
        <v>2</v>
      </c>
      <c r="AA752" s="146">
        <v>8</v>
      </c>
      <c r="AB752" s="146">
        <v>0</v>
      </c>
      <c r="AC752" s="146">
        <v>3</v>
      </c>
      <c r="AZ752" s="146">
        <v>1</v>
      </c>
      <c r="BA752" s="146">
        <f t="shared" ref="BA752:BA757" si="1">IF(AZ752=1,G752,0)</f>
        <v>0</v>
      </c>
      <c r="BB752" s="146">
        <f t="shared" ref="BB752:BB757" si="2">IF(AZ752=2,G752,0)</f>
        <v>0</v>
      </c>
      <c r="BC752" s="146">
        <f t="shared" ref="BC752:BC757" si="3">IF(AZ752=3,G752,0)</f>
        <v>0</v>
      </c>
      <c r="BD752" s="146">
        <f t="shared" ref="BD752:BD757" si="4">IF(AZ752=4,G752,0)</f>
        <v>0</v>
      </c>
      <c r="BE752" s="146">
        <f t="shared" ref="BE752:BE757" si="5">IF(AZ752=5,G752,0)</f>
        <v>0</v>
      </c>
      <c r="CA752" s="170">
        <v>8</v>
      </c>
      <c r="CB752" s="170">
        <v>0</v>
      </c>
      <c r="CZ752" s="146">
        <v>0</v>
      </c>
    </row>
    <row r="753" spans="1:104">
      <c r="A753" s="171">
        <v>189</v>
      </c>
      <c r="B753" s="172" t="s">
        <v>808</v>
      </c>
      <c r="C753" s="173" t="s">
        <v>809</v>
      </c>
      <c r="D753" s="174" t="s">
        <v>411</v>
      </c>
      <c r="E753" s="175">
        <v>169.88650403</v>
      </c>
      <c r="F753" s="175">
        <v>0</v>
      </c>
      <c r="G753" s="176">
        <f t="shared" si="0"/>
        <v>0</v>
      </c>
      <c r="O753" s="170">
        <v>2</v>
      </c>
      <c r="AA753" s="146">
        <v>8</v>
      </c>
      <c r="AB753" s="146">
        <v>0</v>
      </c>
      <c r="AC753" s="146">
        <v>3</v>
      </c>
      <c r="AZ753" s="146">
        <v>1</v>
      </c>
      <c r="BA753" s="146">
        <f t="shared" si="1"/>
        <v>0</v>
      </c>
      <c r="BB753" s="146">
        <f t="shared" si="2"/>
        <v>0</v>
      </c>
      <c r="BC753" s="146">
        <f t="shared" si="3"/>
        <v>0</v>
      </c>
      <c r="BD753" s="146">
        <f t="shared" si="4"/>
        <v>0</v>
      </c>
      <c r="BE753" s="146">
        <f t="shared" si="5"/>
        <v>0</v>
      </c>
      <c r="CA753" s="170">
        <v>8</v>
      </c>
      <c r="CB753" s="170">
        <v>0</v>
      </c>
      <c r="CZ753" s="146">
        <v>0</v>
      </c>
    </row>
    <row r="754" spans="1:104">
      <c r="A754" s="171">
        <v>190</v>
      </c>
      <c r="B754" s="172" t="s">
        <v>810</v>
      </c>
      <c r="C754" s="173" t="s">
        <v>811</v>
      </c>
      <c r="D754" s="174" t="s">
        <v>411</v>
      </c>
      <c r="E754" s="175">
        <v>1698.8650402999999</v>
      </c>
      <c r="F754" s="175">
        <v>0</v>
      </c>
      <c r="G754" s="176">
        <f t="shared" si="0"/>
        <v>0</v>
      </c>
      <c r="O754" s="170">
        <v>2</v>
      </c>
      <c r="AA754" s="146">
        <v>8</v>
      </c>
      <c r="AB754" s="146">
        <v>0</v>
      </c>
      <c r="AC754" s="146">
        <v>3</v>
      </c>
      <c r="AZ754" s="146">
        <v>1</v>
      </c>
      <c r="BA754" s="146">
        <f t="shared" si="1"/>
        <v>0</v>
      </c>
      <c r="BB754" s="146">
        <f t="shared" si="2"/>
        <v>0</v>
      </c>
      <c r="BC754" s="146">
        <f t="shared" si="3"/>
        <v>0</v>
      </c>
      <c r="BD754" s="146">
        <f t="shared" si="4"/>
        <v>0</v>
      </c>
      <c r="BE754" s="146">
        <f t="shared" si="5"/>
        <v>0</v>
      </c>
      <c r="CA754" s="170">
        <v>8</v>
      </c>
      <c r="CB754" s="170">
        <v>0</v>
      </c>
      <c r="CZ754" s="146">
        <v>0</v>
      </c>
    </row>
    <row r="755" spans="1:104">
      <c r="A755" s="171">
        <v>191</v>
      </c>
      <c r="B755" s="172" t="s">
        <v>812</v>
      </c>
      <c r="C755" s="173" t="s">
        <v>813</v>
      </c>
      <c r="D755" s="174" t="s">
        <v>411</v>
      </c>
      <c r="E755" s="175">
        <v>169.88650403</v>
      </c>
      <c r="F755" s="175">
        <v>0</v>
      </c>
      <c r="G755" s="176">
        <f t="shared" si="0"/>
        <v>0</v>
      </c>
      <c r="O755" s="170">
        <v>2</v>
      </c>
      <c r="AA755" s="146">
        <v>8</v>
      </c>
      <c r="AB755" s="146">
        <v>0</v>
      </c>
      <c r="AC755" s="146">
        <v>3</v>
      </c>
      <c r="AZ755" s="146">
        <v>1</v>
      </c>
      <c r="BA755" s="146">
        <f t="shared" si="1"/>
        <v>0</v>
      </c>
      <c r="BB755" s="146">
        <f t="shared" si="2"/>
        <v>0</v>
      </c>
      <c r="BC755" s="146">
        <f t="shared" si="3"/>
        <v>0</v>
      </c>
      <c r="BD755" s="146">
        <f t="shared" si="4"/>
        <v>0</v>
      </c>
      <c r="BE755" s="146">
        <f t="shared" si="5"/>
        <v>0</v>
      </c>
      <c r="CA755" s="170">
        <v>8</v>
      </c>
      <c r="CB755" s="170">
        <v>0</v>
      </c>
      <c r="CZ755" s="146">
        <v>0</v>
      </c>
    </row>
    <row r="756" spans="1:104">
      <c r="A756" s="171">
        <v>192</v>
      </c>
      <c r="B756" s="172" t="s">
        <v>814</v>
      </c>
      <c r="C756" s="173" t="s">
        <v>815</v>
      </c>
      <c r="D756" s="174" t="s">
        <v>411</v>
      </c>
      <c r="E756" s="175">
        <v>339.77300806</v>
      </c>
      <c r="F756" s="175">
        <v>0</v>
      </c>
      <c r="G756" s="176">
        <f t="shared" si="0"/>
        <v>0</v>
      </c>
      <c r="O756" s="170">
        <v>2</v>
      </c>
      <c r="AA756" s="146">
        <v>8</v>
      </c>
      <c r="AB756" s="146">
        <v>0</v>
      </c>
      <c r="AC756" s="146">
        <v>3</v>
      </c>
      <c r="AZ756" s="146">
        <v>1</v>
      </c>
      <c r="BA756" s="146">
        <f t="shared" si="1"/>
        <v>0</v>
      </c>
      <c r="BB756" s="146">
        <f t="shared" si="2"/>
        <v>0</v>
      </c>
      <c r="BC756" s="146">
        <f t="shared" si="3"/>
        <v>0</v>
      </c>
      <c r="BD756" s="146">
        <f t="shared" si="4"/>
        <v>0</v>
      </c>
      <c r="BE756" s="146">
        <f t="shared" si="5"/>
        <v>0</v>
      </c>
      <c r="CA756" s="170">
        <v>8</v>
      </c>
      <c r="CB756" s="170">
        <v>0</v>
      </c>
      <c r="CZ756" s="146">
        <v>0</v>
      </c>
    </row>
    <row r="757" spans="1:104">
      <c r="A757" s="171">
        <v>193</v>
      </c>
      <c r="B757" s="172" t="s">
        <v>816</v>
      </c>
      <c r="C757" s="173" t="s">
        <v>817</v>
      </c>
      <c r="D757" s="174" t="s">
        <v>411</v>
      </c>
      <c r="E757" s="175">
        <v>169.88650403</v>
      </c>
      <c r="F757" s="175">
        <v>0</v>
      </c>
      <c r="G757" s="176">
        <f t="shared" si="0"/>
        <v>0</v>
      </c>
      <c r="O757" s="170">
        <v>2</v>
      </c>
      <c r="AA757" s="146">
        <v>8</v>
      </c>
      <c r="AB757" s="146">
        <v>0</v>
      </c>
      <c r="AC757" s="146">
        <v>3</v>
      </c>
      <c r="AZ757" s="146">
        <v>1</v>
      </c>
      <c r="BA757" s="146">
        <f t="shared" si="1"/>
        <v>0</v>
      </c>
      <c r="BB757" s="146">
        <f t="shared" si="2"/>
        <v>0</v>
      </c>
      <c r="BC757" s="146">
        <f t="shared" si="3"/>
        <v>0</v>
      </c>
      <c r="BD757" s="146">
        <f t="shared" si="4"/>
        <v>0</v>
      </c>
      <c r="BE757" s="146">
        <f t="shared" si="5"/>
        <v>0</v>
      </c>
      <c r="CA757" s="170">
        <v>8</v>
      </c>
      <c r="CB757" s="170">
        <v>0</v>
      </c>
      <c r="CZ757" s="146">
        <v>0</v>
      </c>
    </row>
    <row r="758" spans="1:104">
      <c r="A758" s="184"/>
      <c r="B758" s="185" t="s">
        <v>77</v>
      </c>
      <c r="C758" s="186" t="str">
        <f>CONCATENATE(B751," ",C751)</f>
        <v>D96 Přesuny suti a vybouraných hmot</v>
      </c>
      <c r="D758" s="187"/>
      <c r="E758" s="188"/>
      <c r="F758" s="189"/>
      <c r="G758" s="190">
        <f>SUM(G751:G757)</f>
        <v>0</v>
      </c>
      <c r="O758" s="170">
        <v>4</v>
      </c>
      <c r="BA758" s="191">
        <f>SUM(BA751:BA757)</f>
        <v>0</v>
      </c>
      <c r="BB758" s="191">
        <f>SUM(BB751:BB757)</f>
        <v>0</v>
      </c>
      <c r="BC758" s="191">
        <f>SUM(BC751:BC757)</f>
        <v>0</v>
      </c>
      <c r="BD758" s="191">
        <f>SUM(BD751:BD757)</f>
        <v>0</v>
      </c>
      <c r="BE758" s="191">
        <f>SUM(BE751:BE757)</f>
        <v>0</v>
      </c>
    </row>
    <row r="759" spans="1:104">
      <c r="E759" s="146"/>
    </row>
    <row r="760" spans="1:104">
      <c r="E760" s="146"/>
    </row>
    <row r="761" spans="1:104">
      <c r="E761" s="146"/>
    </row>
    <row r="762" spans="1:104">
      <c r="E762" s="146"/>
    </row>
    <row r="763" spans="1:104">
      <c r="E763" s="146"/>
    </row>
    <row r="764" spans="1:104">
      <c r="E764" s="146"/>
    </row>
    <row r="765" spans="1:104">
      <c r="E765" s="146"/>
    </row>
    <row r="766" spans="1:104">
      <c r="E766" s="146"/>
    </row>
    <row r="767" spans="1:104">
      <c r="E767" s="146"/>
    </row>
    <row r="768" spans="1:104">
      <c r="E768" s="146"/>
    </row>
    <row r="769" spans="1:7">
      <c r="E769" s="146"/>
    </row>
    <row r="770" spans="1:7">
      <c r="E770" s="146"/>
    </row>
    <row r="771" spans="1:7">
      <c r="E771" s="146"/>
    </row>
    <row r="772" spans="1:7">
      <c r="E772" s="146"/>
    </row>
    <row r="773" spans="1:7">
      <c r="E773" s="146"/>
    </row>
    <row r="774" spans="1:7">
      <c r="E774" s="146"/>
    </row>
    <row r="775" spans="1:7">
      <c r="E775" s="146"/>
    </row>
    <row r="776" spans="1:7">
      <c r="E776" s="146"/>
    </row>
    <row r="777" spans="1:7">
      <c r="E777" s="146"/>
    </row>
    <row r="778" spans="1:7">
      <c r="E778" s="146"/>
    </row>
    <row r="779" spans="1:7">
      <c r="E779" s="146"/>
    </row>
    <row r="780" spans="1:7">
      <c r="E780" s="146"/>
    </row>
    <row r="781" spans="1:7">
      <c r="E781" s="146"/>
    </row>
    <row r="782" spans="1:7">
      <c r="A782" s="192"/>
      <c r="B782" s="192"/>
      <c r="C782" s="192"/>
      <c r="D782" s="192"/>
      <c r="E782" s="192"/>
      <c r="F782" s="192"/>
      <c r="G782" s="192"/>
    </row>
    <row r="783" spans="1:7">
      <c r="A783" s="192"/>
      <c r="B783" s="192"/>
      <c r="C783" s="192"/>
      <c r="D783" s="192"/>
      <c r="E783" s="192"/>
      <c r="F783" s="192"/>
      <c r="G783" s="192"/>
    </row>
    <row r="784" spans="1:7">
      <c r="A784" s="192"/>
      <c r="B784" s="192"/>
      <c r="C784" s="192"/>
      <c r="D784" s="192"/>
      <c r="E784" s="192"/>
      <c r="F784" s="192"/>
      <c r="G784" s="192"/>
    </row>
    <row r="785" spans="1:7">
      <c r="A785" s="192"/>
      <c r="B785" s="192"/>
      <c r="C785" s="192"/>
      <c r="D785" s="192"/>
      <c r="E785" s="192"/>
      <c r="F785" s="192"/>
      <c r="G785" s="192"/>
    </row>
    <row r="786" spans="1:7">
      <c r="E786" s="146"/>
    </row>
    <row r="787" spans="1:7">
      <c r="E787" s="146"/>
    </row>
    <row r="788" spans="1:7">
      <c r="E788" s="146"/>
    </row>
    <row r="789" spans="1:7">
      <c r="E789" s="146"/>
    </row>
    <row r="790" spans="1:7">
      <c r="E790" s="146"/>
    </row>
    <row r="791" spans="1:7">
      <c r="E791" s="146"/>
    </row>
    <row r="792" spans="1:7">
      <c r="E792" s="146"/>
    </row>
    <row r="793" spans="1:7">
      <c r="E793" s="146"/>
    </row>
    <row r="794" spans="1:7">
      <c r="E794" s="146"/>
    </row>
    <row r="795" spans="1:7">
      <c r="E795" s="146"/>
    </row>
    <row r="796" spans="1:7">
      <c r="E796" s="146"/>
    </row>
    <row r="797" spans="1:7">
      <c r="E797" s="146"/>
    </row>
    <row r="798" spans="1:7">
      <c r="E798" s="146"/>
    </row>
    <row r="799" spans="1:7">
      <c r="E799" s="146"/>
    </row>
    <row r="800" spans="1:7">
      <c r="E800" s="146"/>
    </row>
    <row r="801" spans="5:5">
      <c r="E801" s="146"/>
    </row>
    <row r="802" spans="5:5">
      <c r="E802" s="146"/>
    </row>
    <row r="803" spans="5:5">
      <c r="E803" s="146"/>
    </row>
    <row r="804" spans="5:5">
      <c r="E804" s="146"/>
    </row>
    <row r="805" spans="5:5">
      <c r="E805" s="146"/>
    </row>
    <row r="806" spans="5:5">
      <c r="E806" s="146"/>
    </row>
    <row r="807" spans="5:5">
      <c r="E807" s="146"/>
    </row>
    <row r="808" spans="5:5">
      <c r="E808" s="146"/>
    </row>
    <row r="809" spans="5:5">
      <c r="E809" s="146"/>
    </row>
    <row r="810" spans="5:5">
      <c r="E810" s="146"/>
    </row>
    <row r="811" spans="5:5">
      <c r="E811" s="146"/>
    </row>
    <row r="812" spans="5:5">
      <c r="E812" s="146"/>
    </row>
    <row r="813" spans="5:5">
      <c r="E813" s="146"/>
    </row>
    <row r="814" spans="5:5">
      <c r="E814" s="146"/>
    </row>
    <row r="815" spans="5:5">
      <c r="E815" s="146"/>
    </row>
    <row r="816" spans="5:5">
      <c r="E816" s="146"/>
    </row>
    <row r="817" spans="1:7">
      <c r="A817" s="193"/>
      <c r="B817" s="193"/>
    </row>
    <row r="818" spans="1:7">
      <c r="A818" s="192"/>
      <c r="B818" s="192"/>
      <c r="C818" s="195"/>
      <c r="D818" s="195"/>
      <c r="E818" s="196"/>
      <c r="F818" s="195"/>
      <c r="G818" s="197"/>
    </row>
    <row r="819" spans="1:7">
      <c r="A819" s="198"/>
      <c r="B819" s="198"/>
      <c r="C819" s="192"/>
      <c r="D819" s="192"/>
      <c r="E819" s="199"/>
      <c r="F819" s="192"/>
      <c r="G819" s="192"/>
    </row>
    <row r="820" spans="1:7">
      <c r="A820" s="192"/>
      <c r="B820" s="192"/>
      <c r="C820" s="192"/>
      <c r="D820" s="192"/>
      <c r="E820" s="199"/>
      <c r="F820" s="192"/>
      <c r="G820" s="192"/>
    </row>
    <row r="821" spans="1:7">
      <c r="A821" s="192"/>
      <c r="B821" s="192"/>
      <c r="C821" s="192"/>
      <c r="D821" s="192"/>
      <c r="E821" s="199"/>
      <c r="F821" s="192"/>
      <c r="G821" s="192"/>
    </row>
    <row r="822" spans="1:7">
      <c r="A822" s="192"/>
      <c r="B822" s="192"/>
      <c r="C822" s="192"/>
      <c r="D822" s="192"/>
      <c r="E822" s="199"/>
      <c r="F822" s="192"/>
      <c r="G822" s="192"/>
    </row>
    <row r="823" spans="1:7">
      <c r="A823" s="192"/>
      <c r="B823" s="192"/>
      <c r="C823" s="192"/>
      <c r="D823" s="192"/>
      <c r="E823" s="199"/>
      <c r="F823" s="192"/>
      <c r="G823" s="192"/>
    </row>
    <row r="824" spans="1:7">
      <c r="A824" s="192"/>
      <c r="B824" s="192"/>
      <c r="C824" s="192"/>
      <c r="D824" s="192"/>
      <c r="E824" s="199"/>
      <c r="F824" s="192"/>
      <c r="G824" s="192"/>
    </row>
    <row r="825" spans="1:7">
      <c r="A825" s="192"/>
      <c r="B825" s="192"/>
      <c r="C825" s="192"/>
      <c r="D825" s="192"/>
      <c r="E825" s="199"/>
      <c r="F825" s="192"/>
      <c r="G825" s="192"/>
    </row>
    <row r="826" spans="1:7">
      <c r="A826" s="192"/>
      <c r="B826" s="192"/>
      <c r="C826" s="192"/>
      <c r="D826" s="192"/>
      <c r="E826" s="199"/>
      <c r="F826" s="192"/>
      <c r="G826" s="192"/>
    </row>
    <row r="827" spans="1:7">
      <c r="A827" s="192"/>
      <c r="B827" s="192"/>
      <c r="C827" s="192"/>
      <c r="D827" s="192"/>
      <c r="E827" s="199"/>
      <c r="F827" s="192"/>
      <c r="G827" s="192"/>
    </row>
    <row r="828" spans="1:7">
      <c r="A828" s="192"/>
      <c r="B828" s="192"/>
      <c r="C828" s="192"/>
      <c r="D828" s="192"/>
      <c r="E828" s="199"/>
      <c r="F828" s="192"/>
      <c r="G828" s="192"/>
    </row>
    <row r="829" spans="1:7">
      <c r="A829" s="192"/>
      <c r="B829" s="192"/>
      <c r="C829" s="192"/>
      <c r="D829" s="192"/>
      <c r="E829" s="199"/>
      <c r="F829" s="192"/>
      <c r="G829" s="192"/>
    </row>
    <row r="830" spans="1:7">
      <c r="A830" s="192"/>
      <c r="B830" s="192"/>
      <c r="C830" s="192"/>
      <c r="D830" s="192"/>
      <c r="E830" s="199"/>
      <c r="F830" s="192"/>
      <c r="G830" s="192"/>
    </row>
    <row r="831" spans="1:7">
      <c r="A831" s="192"/>
      <c r="B831" s="192"/>
      <c r="C831" s="192"/>
      <c r="D831" s="192"/>
      <c r="E831" s="199"/>
      <c r="F831" s="192"/>
      <c r="G831" s="192"/>
    </row>
  </sheetData>
  <mergeCells count="503">
    <mergeCell ref="C745:D745"/>
    <mergeCell ref="C731:D731"/>
    <mergeCell ref="C733:D733"/>
    <mergeCell ref="C735:D735"/>
    <mergeCell ref="C723:D723"/>
    <mergeCell ref="C724:D724"/>
    <mergeCell ref="C725:D725"/>
    <mergeCell ref="C726:D726"/>
    <mergeCell ref="C727:D727"/>
    <mergeCell ref="C716:D716"/>
    <mergeCell ref="C717:D717"/>
    <mergeCell ref="C718:D718"/>
    <mergeCell ref="C720:D720"/>
    <mergeCell ref="C721:D721"/>
    <mergeCell ref="C722:D722"/>
    <mergeCell ref="C709:D709"/>
    <mergeCell ref="C711:D711"/>
    <mergeCell ref="C712:D712"/>
    <mergeCell ref="C713:D713"/>
    <mergeCell ref="C714:D714"/>
    <mergeCell ref="C715:D715"/>
    <mergeCell ref="C697:D697"/>
    <mergeCell ref="C702:D702"/>
    <mergeCell ref="C703:D703"/>
    <mergeCell ref="C704:D704"/>
    <mergeCell ref="C705:D705"/>
    <mergeCell ref="C706:D706"/>
    <mergeCell ref="C707:D707"/>
    <mergeCell ref="C708:D708"/>
    <mergeCell ref="C689:D689"/>
    <mergeCell ref="C690:D690"/>
    <mergeCell ref="C693:D693"/>
    <mergeCell ref="C694:D694"/>
    <mergeCell ref="C695:D695"/>
    <mergeCell ref="C696:D696"/>
    <mergeCell ref="C682:D682"/>
    <mergeCell ref="C683:D683"/>
    <mergeCell ref="C684:D684"/>
    <mergeCell ref="C685:D685"/>
    <mergeCell ref="C687:D687"/>
    <mergeCell ref="C688:D688"/>
    <mergeCell ref="C672:D672"/>
    <mergeCell ref="C673:D673"/>
    <mergeCell ref="C674:D674"/>
    <mergeCell ref="C675:D675"/>
    <mergeCell ref="C677:D677"/>
    <mergeCell ref="C678:D678"/>
    <mergeCell ref="C679:D679"/>
    <mergeCell ref="C680:D680"/>
    <mergeCell ref="C658:D658"/>
    <mergeCell ref="C659:D659"/>
    <mergeCell ref="C661:D661"/>
    <mergeCell ref="C663:D663"/>
    <mergeCell ref="C665:D665"/>
    <mergeCell ref="C667:D667"/>
    <mergeCell ref="C648:D648"/>
    <mergeCell ref="C649:D649"/>
    <mergeCell ref="C651:D651"/>
    <mergeCell ref="C652:D652"/>
    <mergeCell ref="C654:G654"/>
    <mergeCell ref="C655:D655"/>
    <mergeCell ref="C639:D639"/>
    <mergeCell ref="C641:D641"/>
    <mergeCell ref="C642:D642"/>
    <mergeCell ref="C644:G644"/>
    <mergeCell ref="C645:D645"/>
    <mergeCell ref="C647:G647"/>
    <mergeCell ref="C630:D630"/>
    <mergeCell ref="C631:D631"/>
    <mergeCell ref="C632:D632"/>
    <mergeCell ref="C633:D633"/>
    <mergeCell ref="C636:G636"/>
    <mergeCell ref="C637:D637"/>
    <mergeCell ref="C599:D599"/>
    <mergeCell ref="C604:D604"/>
    <mergeCell ref="C605:D605"/>
    <mergeCell ref="C625:D625"/>
    <mergeCell ref="C626:D626"/>
    <mergeCell ref="C627:D627"/>
    <mergeCell ref="C628:D628"/>
    <mergeCell ref="C586:D586"/>
    <mergeCell ref="C589:D589"/>
    <mergeCell ref="C591:D591"/>
    <mergeCell ref="C593:D593"/>
    <mergeCell ref="C595:D595"/>
    <mergeCell ref="C597:D597"/>
    <mergeCell ref="C610:D610"/>
    <mergeCell ref="C612:D612"/>
    <mergeCell ref="C614:D614"/>
    <mergeCell ref="C616:D616"/>
    <mergeCell ref="C618:D618"/>
    <mergeCell ref="C620:D620"/>
    <mergeCell ref="C621:D621"/>
    <mergeCell ref="C622:D622"/>
    <mergeCell ref="C623:D623"/>
    <mergeCell ref="C579:D579"/>
    <mergeCell ref="C580:D580"/>
    <mergeCell ref="C581:D581"/>
    <mergeCell ref="C582:D582"/>
    <mergeCell ref="C583:D583"/>
    <mergeCell ref="C584:D584"/>
    <mergeCell ref="C567:D567"/>
    <mergeCell ref="C569:D569"/>
    <mergeCell ref="C575:D575"/>
    <mergeCell ref="C576:D576"/>
    <mergeCell ref="C577:D577"/>
    <mergeCell ref="C578:D578"/>
    <mergeCell ref="C551:D551"/>
    <mergeCell ref="C552:D552"/>
    <mergeCell ref="C557:D557"/>
    <mergeCell ref="C558:D558"/>
    <mergeCell ref="C559:D559"/>
    <mergeCell ref="C561:D561"/>
    <mergeCell ref="C563:D563"/>
    <mergeCell ref="C565:D565"/>
    <mergeCell ref="C543:D543"/>
    <mergeCell ref="C544:D544"/>
    <mergeCell ref="C545:D545"/>
    <mergeCell ref="C546:D546"/>
    <mergeCell ref="C548:D548"/>
    <mergeCell ref="C549:D549"/>
    <mergeCell ref="C531:D531"/>
    <mergeCell ref="C532:D532"/>
    <mergeCell ref="C533:D533"/>
    <mergeCell ref="C534:D534"/>
    <mergeCell ref="C539:D539"/>
    <mergeCell ref="C540:D540"/>
    <mergeCell ref="C541:D541"/>
    <mergeCell ref="C542:D542"/>
    <mergeCell ref="C523:D523"/>
    <mergeCell ref="C524:D524"/>
    <mergeCell ref="C525:D525"/>
    <mergeCell ref="C527:D527"/>
    <mergeCell ref="C528:D528"/>
    <mergeCell ref="C529:D529"/>
    <mergeCell ref="C504:G504"/>
    <mergeCell ref="C505:D505"/>
    <mergeCell ref="C507:D507"/>
    <mergeCell ref="C509:D509"/>
    <mergeCell ref="C492:D492"/>
    <mergeCell ref="C493:D493"/>
    <mergeCell ref="C494:D494"/>
    <mergeCell ref="C495:D495"/>
    <mergeCell ref="C500:G500"/>
    <mergeCell ref="C501:G501"/>
    <mergeCell ref="C502:G502"/>
    <mergeCell ref="C503:G503"/>
    <mergeCell ref="C485:D485"/>
    <mergeCell ref="C486:D486"/>
    <mergeCell ref="C487:D487"/>
    <mergeCell ref="C489:D489"/>
    <mergeCell ref="C490:D490"/>
    <mergeCell ref="C491:D491"/>
    <mergeCell ref="C478:D478"/>
    <mergeCell ref="C479:D479"/>
    <mergeCell ref="C480:D480"/>
    <mergeCell ref="C482:D482"/>
    <mergeCell ref="C483:D483"/>
    <mergeCell ref="C484:D484"/>
    <mergeCell ref="C471:D471"/>
    <mergeCell ref="C472:D472"/>
    <mergeCell ref="C473:D473"/>
    <mergeCell ref="C475:D475"/>
    <mergeCell ref="C476:D476"/>
    <mergeCell ref="C477:D477"/>
    <mergeCell ref="C463:D463"/>
    <mergeCell ref="C465:D465"/>
    <mergeCell ref="C466:D466"/>
    <mergeCell ref="C468:D468"/>
    <mergeCell ref="C469:D469"/>
    <mergeCell ref="C470:D470"/>
    <mergeCell ref="C456:D456"/>
    <mergeCell ref="C457:D457"/>
    <mergeCell ref="C458:D458"/>
    <mergeCell ref="C459:D459"/>
    <mergeCell ref="C461:D461"/>
    <mergeCell ref="C462:D462"/>
    <mergeCell ref="C448:D448"/>
    <mergeCell ref="C449:D449"/>
    <mergeCell ref="C450:D450"/>
    <mergeCell ref="C452:D452"/>
    <mergeCell ref="C453:D453"/>
    <mergeCell ref="C454:D454"/>
    <mergeCell ref="C435:D435"/>
    <mergeCell ref="C436:D436"/>
    <mergeCell ref="C437:D437"/>
    <mergeCell ref="C442:D442"/>
    <mergeCell ref="C444:D444"/>
    <mergeCell ref="C445:D445"/>
    <mergeCell ref="C446:D446"/>
    <mergeCell ref="C447:D447"/>
    <mergeCell ref="C428:D428"/>
    <mergeCell ref="C429:D429"/>
    <mergeCell ref="C430:D430"/>
    <mergeCell ref="C432:D432"/>
    <mergeCell ref="C433:D433"/>
    <mergeCell ref="C434:D434"/>
    <mergeCell ref="C420:D420"/>
    <mergeCell ref="C421:D421"/>
    <mergeCell ref="C423:D423"/>
    <mergeCell ref="C424:D424"/>
    <mergeCell ref="C426:D426"/>
    <mergeCell ref="C427:D427"/>
    <mergeCell ref="C413:D413"/>
    <mergeCell ref="C414:D414"/>
    <mergeCell ref="C415:D415"/>
    <mergeCell ref="C416:D416"/>
    <mergeCell ref="C418:D418"/>
    <mergeCell ref="C419:D419"/>
    <mergeCell ref="C397:D397"/>
    <mergeCell ref="C398:D398"/>
    <mergeCell ref="C399:D399"/>
    <mergeCell ref="C400:D400"/>
    <mergeCell ref="C405:D405"/>
    <mergeCell ref="C407:D407"/>
    <mergeCell ref="C409:D409"/>
    <mergeCell ref="C411:D411"/>
    <mergeCell ref="C389:D389"/>
    <mergeCell ref="C390:D390"/>
    <mergeCell ref="C391:D391"/>
    <mergeCell ref="C392:D392"/>
    <mergeCell ref="C393:D393"/>
    <mergeCell ref="C395:D395"/>
    <mergeCell ref="C382:D382"/>
    <mergeCell ref="C383:D383"/>
    <mergeCell ref="C384:D384"/>
    <mergeCell ref="C385:D385"/>
    <mergeCell ref="C386:D386"/>
    <mergeCell ref="C388:D388"/>
    <mergeCell ref="C375:D375"/>
    <mergeCell ref="C377:D377"/>
    <mergeCell ref="C378:D378"/>
    <mergeCell ref="C379:D379"/>
    <mergeCell ref="C380:D380"/>
    <mergeCell ref="C381:D381"/>
    <mergeCell ref="C368:D368"/>
    <mergeCell ref="C369:D369"/>
    <mergeCell ref="C370:D370"/>
    <mergeCell ref="C371:D371"/>
    <mergeCell ref="C373:D373"/>
    <mergeCell ref="C374:D374"/>
    <mergeCell ref="C361:D361"/>
    <mergeCell ref="C362:D362"/>
    <mergeCell ref="C363:D363"/>
    <mergeCell ref="C364:D364"/>
    <mergeCell ref="C365:D365"/>
    <mergeCell ref="C366:D366"/>
    <mergeCell ref="C338:D338"/>
    <mergeCell ref="C339:D339"/>
    <mergeCell ref="C340:D340"/>
    <mergeCell ref="C357:D357"/>
    <mergeCell ref="C358:D358"/>
    <mergeCell ref="C359:D359"/>
    <mergeCell ref="C360:D360"/>
    <mergeCell ref="C324:D324"/>
    <mergeCell ref="C325:D325"/>
    <mergeCell ref="C326:D326"/>
    <mergeCell ref="C330:D330"/>
    <mergeCell ref="C331:D331"/>
    <mergeCell ref="C332:D332"/>
    <mergeCell ref="C333:D333"/>
    <mergeCell ref="C337:D337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15:D315"/>
    <mergeCell ref="C316:D316"/>
    <mergeCell ref="C317:D317"/>
    <mergeCell ref="C318:D318"/>
    <mergeCell ref="C320:D320"/>
    <mergeCell ref="C322:D322"/>
    <mergeCell ref="C296:D296"/>
    <mergeCell ref="C298:D298"/>
    <mergeCell ref="C299:D299"/>
    <mergeCell ref="C301:D301"/>
    <mergeCell ref="C303:D303"/>
    <mergeCell ref="C304:D304"/>
    <mergeCell ref="C305:D305"/>
    <mergeCell ref="C306:D306"/>
    <mergeCell ref="C308:D308"/>
    <mergeCell ref="C287:D287"/>
    <mergeCell ref="C288:D288"/>
    <mergeCell ref="C290:D290"/>
    <mergeCell ref="C291:D291"/>
    <mergeCell ref="C292:D292"/>
    <mergeCell ref="C310:D310"/>
    <mergeCell ref="C311:D311"/>
    <mergeCell ref="C312:D312"/>
    <mergeCell ref="C313:D313"/>
    <mergeCell ref="C281:D281"/>
    <mergeCell ref="C282:D282"/>
    <mergeCell ref="C283:D283"/>
    <mergeCell ref="C284:D284"/>
    <mergeCell ref="C285:D285"/>
    <mergeCell ref="C286:D286"/>
    <mergeCell ref="C268:D268"/>
    <mergeCell ref="C269:D269"/>
    <mergeCell ref="C270:D270"/>
    <mergeCell ref="C271:D271"/>
    <mergeCell ref="C277:D277"/>
    <mergeCell ref="C278:D278"/>
    <mergeCell ref="C279:D279"/>
    <mergeCell ref="C280:D280"/>
    <mergeCell ref="C259:D259"/>
    <mergeCell ref="C260:D260"/>
    <mergeCell ref="C261:D261"/>
    <mergeCell ref="C262:D262"/>
    <mergeCell ref="C264:D264"/>
    <mergeCell ref="C265:D265"/>
    <mergeCell ref="C266:D266"/>
    <mergeCell ref="C267:D267"/>
    <mergeCell ref="C248:D248"/>
    <mergeCell ref="C249:D249"/>
    <mergeCell ref="C250:D250"/>
    <mergeCell ref="C252:D252"/>
    <mergeCell ref="C253:D253"/>
    <mergeCell ref="C254:D254"/>
    <mergeCell ref="C255:D255"/>
    <mergeCell ref="C236:D236"/>
    <mergeCell ref="C240:D240"/>
    <mergeCell ref="C241:D241"/>
    <mergeCell ref="C242:D242"/>
    <mergeCell ref="C244:D244"/>
    <mergeCell ref="C229:D229"/>
    <mergeCell ref="C230:D230"/>
    <mergeCell ref="C231:D231"/>
    <mergeCell ref="C233:D233"/>
    <mergeCell ref="C234:D234"/>
    <mergeCell ref="C235:D235"/>
    <mergeCell ref="C222:D222"/>
    <mergeCell ref="C223:D223"/>
    <mergeCell ref="C224:D224"/>
    <mergeCell ref="C225:D225"/>
    <mergeCell ref="C226:D226"/>
    <mergeCell ref="C228:D228"/>
    <mergeCell ref="C215:D215"/>
    <mergeCell ref="C216:D216"/>
    <mergeCell ref="C217:D217"/>
    <mergeCell ref="C218:D218"/>
    <mergeCell ref="C219:D219"/>
    <mergeCell ref="C221:D221"/>
    <mergeCell ref="C209:D209"/>
    <mergeCell ref="C210:D210"/>
    <mergeCell ref="C211:D211"/>
    <mergeCell ref="C212:D212"/>
    <mergeCell ref="C213:D213"/>
    <mergeCell ref="C214:D214"/>
    <mergeCell ref="C202:D202"/>
    <mergeCell ref="C203:D203"/>
    <mergeCell ref="C204:D204"/>
    <mergeCell ref="C205:D205"/>
    <mergeCell ref="C206:D206"/>
    <mergeCell ref="C208:D208"/>
    <mergeCell ref="C195:D195"/>
    <mergeCell ref="C196:D196"/>
    <mergeCell ref="C197:D197"/>
    <mergeCell ref="C198:D198"/>
    <mergeCell ref="C199:D199"/>
    <mergeCell ref="C201:D201"/>
    <mergeCell ref="C187:D187"/>
    <mergeCell ref="C188:D188"/>
    <mergeCell ref="C189:D189"/>
    <mergeCell ref="C191:D191"/>
    <mergeCell ref="C192:D192"/>
    <mergeCell ref="C194:D194"/>
    <mergeCell ref="C180:D180"/>
    <mergeCell ref="C181:D181"/>
    <mergeCell ref="C182:D182"/>
    <mergeCell ref="C183:D183"/>
    <mergeCell ref="C184:D184"/>
    <mergeCell ref="C186:D186"/>
    <mergeCell ref="C171:D171"/>
    <mergeCell ref="C173:D173"/>
    <mergeCell ref="C174:D174"/>
    <mergeCell ref="C176:D176"/>
    <mergeCell ref="C178:D178"/>
    <mergeCell ref="C179:D179"/>
    <mergeCell ref="C164:D164"/>
    <mergeCell ref="C165:D165"/>
    <mergeCell ref="C166:D166"/>
    <mergeCell ref="C168:D168"/>
    <mergeCell ref="C169:D169"/>
    <mergeCell ref="C170:D170"/>
    <mergeCell ref="C158:D158"/>
    <mergeCell ref="C159:D159"/>
    <mergeCell ref="C160:D160"/>
    <mergeCell ref="C161:D161"/>
    <mergeCell ref="C162:D162"/>
    <mergeCell ref="C163:D163"/>
    <mergeCell ref="C151:D151"/>
    <mergeCell ref="C152:D152"/>
    <mergeCell ref="C154:G154"/>
    <mergeCell ref="C155:D155"/>
    <mergeCell ref="C156:D156"/>
    <mergeCell ref="C157:D157"/>
    <mergeCell ref="C144:D144"/>
    <mergeCell ref="C145:D145"/>
    <mergeCell ref="C147:G147"/>
    <mergeCell ref="C148:D148"/>
    <mergeCell ref="C149:D149"/>
    <mergeCell ref="C150:D150"/>
    <mergeCell ref="C134:D134"/>
    <mergeCell ref="C136:D136"/>
    <mergeCell ref="C139:D139"/>
    <mergeCell ref="C140:D140"/>
    <mergeCell ref="C141:D141"/>
    <mergeCell ref="C143:D143"/>
    <mergeCell ref="C128:D128"/>
    <mergeCell ref="C129:D129"/>
    <mergeCell ref="C130:D130"/>
    <mergeCell ref="C131:D131"/>
    <mergeCell ref="C132:D132"/>
    <mergeCell ref="C133:D133"/>
    <mergeCell ref="C117:D117"/>
    <mergeCell ref="C118:D118"/>
    <mergeCell ref="C119:D119"/>
    <mergeCell ref="C123:D123"/>
    <mergeCell ref="C124:D124"/>
    <mergeCell ref="C125:D125"/>
    <mergeCell ref="C126:D126"/>
    <mergeCell ref="C127:D127"/>
    <mergeCell ref="C105:D105"/>
    <mergeCell ref="C106:D106"/>
    <mergeCell ref="C107:D107"/>
    <mergeCell ref="C109:D109"/>
    <mergeCell ref="C110:D110"/>
    <mergeCell ref="C112:D112"/>
    <mergeCell ref="C114:D114"/>
    <mergeCell ref="C116:D116"/>
    <mergeCell ref="C95:D95"/>
    <mergeCell ref="C96:D96"/>
    <mergeCell ref="C97:D97"/>
    <mergeCell ref="C98:D98"/>
    <mergeCell ref="C100:D100"/>
    <mergeCell ref="C101:D101"/>
    <mergeCell ref="C78:D78"/>
    <mergeCell ref="C79:D79"/>
    <mergeCell ref="C80:D80"/>
    <mergeCell ref="C81:D81"/>
    <mergeCell ref="C83:D83"/>
    <mergeCell ref="C84:D84"/>
    <mergeCell ref="C85:D85"/>
    <mergeCell ref="C86:D86"/>
    <mergeCell ref="C88:D88"/>
    <mergeCell ref="C70:D70"/>
    <mergeCell ref="C71:D71"/>
    <mergeCell ref="C72:D72"/>
    <mergeCell ref="C74:D74"/>
    <mergeCell ref="C89:D89"/>
    <mergeCell ref="C90:D90"/>
    <mergeCell ref="C91:D91"/>
    <mergeCell ref="C93:D93"/>
    <mergeCell ref="C61:G61"/>
    <mergeCell ref="C62:D62"/>
    <mergeCell ref="C63:D63"/>
    <mergeCell ref="C64:D64"/>
    <mergeCell ref="C66:G66"/>
    <mergeCell ref="C55:G55"/>
    <mergeCell ref="C56:G56"/>
    <mergeCell ref="C57:G57"/>
    <mergeCell ref="C58:G58"/>
    <mergeCell ref="C59:G59"/>
    <mergeCell ref="C60:G60"/>
    <mergeCell ref="C36:D36"/>
    <mergeCell ref="C37:D37"/>
    <mergeCell ref="C38:D38"/>
    <mergeCell ref="C39:D39"/>
    <mergeCell ref="C44:D44"/>
    <mergeCell ref="C50:D50"/>
    <mergeCell ref="C52:G52"/>
    <mergeCell ref="C53:D53"/>
    <mergeCell ref="C27:D27"/>
    <mergeCell ref="C29:D29"/>
    <mergeCell ref="C30:D30"/>
    <mergeCell ref="C31:D31"/>
    <mergeCell ref="C32:D32"/>
    <mergeCell ref="C33:D33"/>
    <mergeCell ref="C20:D20"/>
    <mergeCell ref="C21:D21"/>
    <mergeCell ref="C23:G23"/>
    <mergeCell ref="C24:D24"/>
    <mergeCell ref="C25:D25"/>
    <mergeCell ref="C26:D26"/>
    <mergeCell ref="C13:D13"/>
    <mergeCell ref="C15:D15"/>
    <mergeCell ref="C16:D16"/>
    <mergeCell ref="C17:D17"/>
    <mergeCell ref="C18:D18"/>
    <mergeCell ref="C19:D19"/>
    <mergeCell ref="A1:G1"/>
    <mergeCell ref="A3:B3"/>
    <mergeCell ref="A4:B4"/>
    <mergeCell ref="E4:G4"/>
    <mergeCell ref="C9:G9"/>
    <mergeCell ref="C10:D10"/>
    <mergeCell ref="C11:D11"/>
    <mergeCell ref="C12:D12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F19"/>
  <sheetViews>
    <sheetView workbookViewId="0">
      <selection activeCell="E17" sqref="E17"/>
    </sheetView>
  </sheetViews>
  <sheetFormatPr defaultRowHeight="12.75"/>
  <cols>
    <col min="2" max="2" width="34.5703125" customWidth="1"/>
    <col min="6" max="6" width="10.85546875" customWidth="1"/>
  </cols>
  <sheetData>
    <row r="5" spans="1:6" ht="15.75">
      <c r="A5" s="271"/>
      <c r="B5" s="272" t="s">
        <v>1010</v>
      </c>
      <c r="C5" s="273"/>
      <c r="D5" s="274"/>
      <c r="E5" s="274"/>
      <c r="F5" s="273"/>
    </row>
    <row r="6" spans="1:6">
      <c r="A6" s="271"/>
      <c r="B6" s="275"/>
      <c r="C6" s="273"/>
      <c r="D6" s="274"/>
      <c r="E6" s="274"/>
      <c r="F6" s="273"/>
    </row>
    <row r="7" spans="1:6">
      <c r="A7" s="271"/>
      <c r="B7" s="276" t="s">
        <v>1011</v>
      </c>
      <c r="C7" s="273"/>
      <c r="D7" s="274"/>
      <c r="E7" s="274"/>
      <c r="F7" s="273"/>
    </row>
    <row r="8" spans="1:6">
      <c r="A8" s="271"/>
      <c r="B8" s="273" t="s">
        <v>1012</v>
      </c>
      <c r="C8" s="273"/>
      <c r="D8" s="277"/>
      <c r="E8" s="278" t="s">
        <v>1013</v>
      </c>
      <c r="F8" s="273"/>
    </row>
    <row r="9" spans="1:6">
      <c r="A9" s="279" t="s">
        <v>1014</v>
      </c>
      <c r="B9" s="280" t="s">
        <v>1015</v>
      </c>
      <c r="C9" s="280" t="s">
        <v>1016</v>
      </c>
      <c r="D9" s="281" t="s">
        <v>70</v>
      </c>
      <c r="E9" s="281" t="s">
        <v>1017</v>
      </c>
      <c r="F9" s="282" t="s">
        <v>1018</v>
      </c>
    </row>
    <row r="10" spans="1:6">
      <c r="A10" s="283"/>
      <c r="B10" s="284"/>
      <c r="C10" s="285"/>
      <c r="D10" s="286"/>
      <c r="E10" s="286"/>
      <c r="F10" s="287"/>
    </row>
    <row r="11" spans="1:6">
      <c r="A11" s="288">
        <v>1</v>
      </c>
      <c r="B11" s="289" t="s">
        <v>1019</v>
      </c>
      <c r="C11" s="290" t="s">
        <v>76</v>
      </c>
      <c r="D11" s="291">
        <v>64</v>
      </c>
      <c r="E11" s="292">
        <v>0</v>
      </c>
      <c r="F11" s="293">
        <f t="shared" ref="F11:F16" si="0">D11*E11</f>
        <v>0</v>
      </c>
    </row>
    <row r="12" spans="1:6">
      <c r="A12" s="288">
        <v>2</v>
      </c>
      <c r="B12" s="289" t="s">
        <v>1020</v>
      </c>
      <c r="C12" s="290" t="s">
        <v>76</v>
      </c>
      <c r="D12" s="291">
        <f>D11</f>
        <v>64</v>
      </c>
      <c r="E12" s="292">
        <v>0</v>
      </c>
      <c r="F12" s="293">
        <f t="shared" si="0"/>
        <v>0</v>
      </c>
    </row>
    <row r="13" spans="1:6">
      <c r="A13" s="288">
        <v>3</v>
      </c>
      <c r="B13" s="289" t="s">
        <v>1021</v>
      </c>
      <c r="C13" s="290" t="s">
        <v>76</v>
      </c>
      <c r="D13" s="291">
        <f>D11</f>
        <v>64</v>
      </c>
      <c r="E13" s="292">
        <v>0</v>
      </c>
      <c r="F13" s="293">
        <f t="shared" si="0"/>
        <v>0</v>
      </c>
    </row>
    <row r="14" spans="1:6">
      <c r="A14" s="288">
        <v>4</v>
      </c>
      <c r="B14" s="289" t="s">
        <v>1022</v>
      </c>
      <c r="C14" s="290" t="s">
        <v>1023</v>
      </c>
      <c r="D14" s="294">
        <v>1</v>
      </c>
      <c r="E14" s="292">
        <v>0</v>
      </c>
      <c r="F14" s="293">
        <f t="shared" si="0"/>
        <v>0</v>
      </c>
    </row>
    <row r="15" spans="1:6">
      <c r="A15" s="288">
        <v>5</v>
      </c>
      <c r="B15" s="295" t="s">
        <v>1024</v>
      </c>
      <c r="C15" s="290" t="s">
        <v>1023</v>
      </c>
      <c r="D15" s="291">
        <v>1</v>
      </c>
      <c r="E15" s="296">
        <v>0</v>
      </c>
      <c r="F15" s="293">
        <f>D15*E15</f>
        <v>0</v>
      </c>
    </row>
    <row r="16" spans="1:6">
      <c r="A16" s="297">
        <v>6</v>
      </c>
      <c r="B16" s="298" t="s">
        <v>1025</v>
      </c>
      <c r="C16" s="290" t="s">
        <v>1023</v>
      </c>
      <c r="D16" s="291">
        <v>1</v>
      </c>
      <c r="E16" s="296">
        <v>0</v>
      </c>
      <c r="F16" s="293">
        <f t="shared" si="0"/>
        <v>0</v>
      </c>
    </row>
    <row r="17" spans="1:6">
      <c r="A17" s="283"/>
      <c r="B17" s="290"/>
      <c r="C17" s="290"/>
      <c r="D17" s="291"/>
      <c r="E17" s="291"/>
      <c r="F17" s="299"/>
    </row>
    <row r="18" spans="1:6">
      <c r="A18" s="283"/>
      <c r="B18" s="290"/>
      <c r="C18" s="290"/>
      <c r="D18" s="291"/>
      <c r="E18" s="291"/>
      <c r="F18" s="299">
        <f>SUM(F11:F17)</f>
        <v>0</v>
      </c>
    </row>
    <row r="19" spans="1:6">
      <c r="A19" s="283"/>
      <c r="B19" s="290"/>
      <c r="C19" s="290"/>
      <c r="D19" s="291"/>
      <c r="E19" s="291"/>
      <c r="F19" s="299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5:J30"/>
  <sheetViews>
    <sheetView workbookViewId="0">
      <selection activeCell="I30" sqref="I30"/>
    </sheetView>
  </sheetViews>
  <sheetFormatPr defaultRowHeight="12.75"/>
  <cols>
    <col min="2" max="2" width="35.28515625" customWidth="1"/>
    <col min="10" max="10" width="13.42578125" customWidth="1"/>
  </cols>
  <sheetData>
    <row r="5" spans="1:10" ht="15.75">
      <c r="A5" s="250"/>
      <c r="B5" s="251" t="s">
        <v>980</v>
      </c>
      <c r="C5" s="252" t="s">
        <v>981</v>
      </c>
      <c r="D5" s="252"/>
      <c r="E5" s="253"/>
      <c r="F5" s="250"/>
      <c r="G5" s="250"/>
      <c r="H5" s="250"/>
      <c r="I5" s="250"/>
      <c r="J5" s="250"/>
    </row>
    <row r="6" spans="1:10">
      <c r="A6" s="250"/>
      <c r="B6" s="254"/>
      <c r="C6" s="252" t="s">
        <v>981</v>
      </c>
      <c r="D6" s="252"/>
      <c r="E6" s="253"/>
      <c r="F6" s="250"/>
      <c r="G6" s="250"/>
      <c r="H6" s="250"/>
      <c r="I6" s="250"/>
      <c r="J6" s="250"/>
    </row>
    <row r="7" spans="1:10" ht="24">
      <c r="A7" s="250"/>
      <c r="B7" s="160" t="s">
        <v>68</v>
      </c>
      <c r="C7" s="160" t="s">
        <v>69</v>
      </c>
      <c r="D7" s="160" t="s">
        <v>982</v>
      </c>
      <c r="E7" s="161" t="s">
        <v>70</v>
      </c>
      <c r="F7" s="255" t="s">
        <v>983</v>
      </c>
      <c r="G7" s="255" t="s">
        <v>984</v>
      </c>
      <c r="H7" s="255" t="s">
        <v>985</v>
      </c>
      <c r="I7" s="255" t="s">
        <v>986</v>
      </c>
      <c r="J7" s="256" t="s">
        <v>987</v>
      </c>
    </row>
    <row r="8" spans="1:10">
      <c r="A8" s="250"/>
      <c r="B8" s="165" t="s">
        <v>988</v>
      </c>
      <c r="C8" s="257"/>
      <c r="D8" s="166"/>
      <c r="E8" s="167"/>
      <c r="F8" s="250"/>
      <c r="G8" s="250"/>
      <c r="H8" s="250"/>
      <c r="I8" s="250"/>
      <c r="J8" s="250"/>
    </row>
    <row r="9" spans="1:10">
      <c r="A9" s="250"/>
      <c r="B9" s="173" t="s">
        <v>989</v>
      </c>
      <c r="C9" s="258" t="s">
        <v>76</v>
      </c>
      <c r="D9" s="259"/>
      <c r="E9" s="260">
        <v>2</v>
      </c>
      <c r="F9" s="260">
        <v>0</v>
      </c>
      <c r="G9" s="260">
        <f>E9*F9</f>
        <v>0</v>
      </c>
      <c r="H9" s="261"/>
      <c r="I9" s="261"/>
      <c r="J9" s="262">
        <f>G9</f>
        <v>0</v>
      </c>
    </row>
    <row r="10" spans="1:10">
      <c r="A10" s="250"/>
      <c r="B10" s="173" t="s">
        <v>990</v>
      </c>
      <c r="C10" s="258" t="s">
        <v>137</v>
      </c>
      <c r="D10" s="259"/>
      <c r="E10" s="260">
        <v>15</v>
      </c>
      <c r="F10" s="260">
        <v>0</v>
      </c>
      <c r="G10" s="260">
        <f t="shared" ref="G10:G28" si="0">F10*E10</f>
        <v>0</v>
      </c>
      <c r="H10" s="261">
        <v>0</v>
      </c>
      <c r="I10" s="261">
        <f>H10*E10</f>
        <v>0</v>
      </c>
      <c r="J10" s="262">
        <f>I10+G10</f>
        <v>0</v>
      </c>
    </row>
    <row r="11" spans="1:10">
      <c r="A11" s="250"/>
      <c r="B11" s="173" t="s">
        <v>991</v>
      </c>
      <c r="C11" s="258" t="s">
        <v>137</v>
      </c>
      <c r="D11" s="259"/>
      <c r="E11" s="260">
        <v>5</v>
      </c>
      <c r="F11" s="260">
        <v>0</v>
      </c>
      <c r="G11" s="260">
        <f t="shared" si="0"/>
        <v>0</v>
      </c>
      <c r="H11" s="261">
        <v>0</v>
      </c>
      <c r="I11" s="261">
        <f>H11*E11</f>
        <v>0</v>
      </c>
      <c r="J11" s="262">
        <f>I11+G11</f>
        <v>0</v>
      </c>
    </row>
    <row r="12" spans="1:10">
      <c r="A12" s="250"/>
      <c r="B12" s="173" t="s">
        <v>992</v>
      </c>
      <c r="C12" s="258" t="s">
        <v>76</v>
      </c>
      <c r="D12" s="259"/>
      <c r="E12" s="260">
        <v>2</v>
      </c>
      <c r="F12" s="260">
        <v>0</v>
      </c>
      <c r="G12" s="260">
        <f t="shared" si="0"/>
        <v>0</v>
      </c>
      <c r="H12" s="261">
        <v>0</v>
      </c>
      <c r="I12" s="261">
        <f>H12*E12</f>
        <v>0</v>
      </c>
      <c r="J12" s="262">
        <f>I12+G12</f>
        <v>0</v>
      </c>
    </row>
    <row r="13" spans="1:10">
      <c r="A13" s="250"/>
      <c r="B13" s="173" t="s">
        <v>993</v>
      </c>
      <c r="C13" s="258" t="s">
        <v>76</v>
      </c>
      <c r="D13" s="259"/>
      <c r="E13" s="260">
        <v>2</v>
      </c>
      <c r="F13" s="260">
        <v>0</v>
      </c>
      <c r="G13" s="260">
        <f t="shared" si="0"/>
        <v>0</v>
      </c>
      <c r="H13" s="261">
        <v>0</v>
      </c>
      <c r="I13" s="261">
        <f>H13*E13</f>
        <v>0</v>
      </c>
      <c r="J13" s="262">
        <f>I13+G13</f>
        <v>0</v>
      </c>
    </row>
    <row r="14" spans="1:10" ht="33.75">
      <c r="A14" s="250"/>
      <c r="B14" s="173" t="s">
        <v>994</v>
      </c>
      <c r="C14" s="258" t="s">
        <v>76</v>
      </c>
      <c r="D14" s="258"/>
      <c r="E14" s="260">
        <v>3</v>
      </c>
      <c r="F14" s="260">
        <v>0</v>
      </c>
      <c r="G14" s="260">
        <f t="shared" si="0"/>
        <v>0</v>
      </c>
      <c r="H14" s="260">
        <v>0</v>
      </c>
      <c r="I14" s="260">
        <f>H14*E14</f>
        <v>0</v>
      </c>
      <c r="J14" s="261">
        <f>I14+G14</f>
        <v>0</v>
      </c>
    </row>
    <row r="15" spans="1:10">
      <c r="A15" s="250"/>
      <c r="B15" s="263" t="s">
        <v>995</v>
      </c>
      <c r="C15" s="264" t="s">
        <v>76</v>
      </c>
      <c r="D15" s="264"/>
      <c r="E15" s="261">
        <v>13</v>
      </c>
      <c r="F15" s="260">
        <v>0</v>
      </c>
      <c r="G15" s="260">
        <f t="shared" si="0"/>
        <v>0</v>
      </c>
      <c r="H15" s="265"/>
      <c r="I15" s="265"/>
      <c r="J15" s="262">
        <f>G15</f>
        <v>0</v>
      </c>
    </row>
    <row r="16" spans="1:10">
      <c r="A16" s="250"/>
      <c r="B16" s="173" t="s">
        <v>996</v>
      </c>
      <c r="C16" s="258" t="s">
        <v>76</v>
      </c>
      <c r="D16" s="258"/>
      <c r="E16" s="260">
        <v>23</v>
      </c>
      <c r="F16" s="260">
        <v>0</v>
      </c>
      <c r="G16" s="260">
        <f t="shared" si="0"/>
        <v>0</v>
      </c>
      <c r="H16" s="260">
        <v>0</v>
      </c>
      <c r="I16" s="260">
        <f t="shared" ref="I16:I24" si="1">H16*E16</f>
        <v>0</v>
      </c>
      <c r="J16" s="261">
        <f t="shared" ref="J16:J24" si="2">I16+G16</f>
        <v>0</v>
      </c>
    </row>
    <row r="17" spans="1:10">
      <c r="A17" s="250"/>
      <c r="B17" s="173" t="s">
        <v>997</v>
      </c>
      <c r="C17" s="258" t="s">
        <v>76</v>
      </c>
      <c r="D17" s="258"/>
      <c r="E17" s="260">
        <v>19</v>
      </c>
      <c r="F17" s="260">
        <v>0</v>
      </c>
      <c r="G17" s="260">
        <f t="shared" si="0"/>
        <v>0</v>
      </c>
      <c r="H17" s="260">
        <v>0</v>
      </c>
      <c r="I17" s="260">
        <f t="shared" si="1"/>
        <v>0</v>
      </c>
      <c r="J17" s="261">
        <f t="shared" si="2"/>
        <v>0</v>
      </c>
    </row>
    <row r="18" spans="1:10">
      <c r="A18" s="250"/>
      <c r="B18" s="173" t="s">
        <v>998</v>
      </c>
      <c r="C18" s="258" t="s">
        <v>137</v>
      </c>
      <c r="D18" s="258"/>
      <c r="E18" s="260">
        <v>6</v>
      </c>
      <c r="F18" s="260">
        <v>0</v>
      </c>
      <c r="G18" s="260">
        <f t="shared" si="0"/>
        <v>0</v>
      </c>
      <c r="H18" s="260">
        <v>0</v>
      </c>
      <c r="I18" s="260">
        <f t="shared" si="1"/>
        <v>0</v>
      </c>
      <c r="J18" s="261">
        <f t="shared" si="2"/>
        <v>0</v>
      </c>
    </row>
    <row r="19" spans="1:10">
      <c r="A19" s="250"/>
      <c r="B19" s="173" t="s">
        <v>999</v>
      </c>
      <c r="C19" s="258" t="s">
        <v>137</v>
      </c>
      <c r="D19" s="258"/>
      <c r="E19" s="260">
        <v>370</v>
      </c>
      <c r="F19" s="260">
        <v>0</v>
      </c>
      <c r="G19" s="260">
        <f t="shared" si="0"/>
        <v>0</v>
      </c>
      <c r="H19" s="260">
        <v>0</v>
      </c>
      <c r="I19" s="260">
        <f t="shared" si="1"/>
        <v>0</v>
      </c>
      <c r="J19" s="261">
        <f t="shared" si="2"/>
        <v>0</v>
      </c>
    </row>
    <row r="20" spans="1:10">
      <c r="A20" s="250"/>
      <c r="B20" s="173" t="s">
        <v>1000</v>
      </c>
      <c r="C20" s="258" t="s">
        <v>137</v>
      </c>
      <c r="D20" s="258"/>
      <c r="E20" s="260">
        <v>20</v>
      </c>
      <c r="F20" s="260">
        <v>0</v>
      </c>
      <c r="G20" s="260">
        <f t="shared" si="0"/>
        <v>0</v>
      </c>
      <c r="H20" s="260">
        <v>0</v>
      </c>
      <c r="I20" s="260">
        <f t="shared" si="1"/>
        <v>0</v>
      </c>
      <c r="J20" s="261">
        <f t="shared" si="2"/>
        <v>0</v>
      </c>
    </row>
    <row r="21" spans="1:10">
      <c r="A21" s="250"/>
      <c r="B21" s="173" t="s">
        <v>1001</v>
      </c>
      <c r="C21" s="258" t="s">
        <v>76</v>
      </c>
      <c r="D21" s="258"/>
      <c r="E21" s="260">
        <v>9</v>
      </c>
      <c r="F21" s="260">
        <v>0</v>
      </c>
      <c r="G21" s="260">
        <f t="shared" si="0"/>
        <v>0</v>
      </c>
      <c r="H21" s="260">
        <v>0</v>
      </c>
      <c r="I21" s="260">
        <f t="shared" si="1"/>
        <v>0</v>
      </c>
      <c r="J21" s="262">
        <f t="shared" si="2"/>
        <v>0</v>
      </c>
    </row>
    <row r="22" spans="1:10">
      <c r="A22" s="250"/>
      <c r="B22" s="173" t="s">
        <v>1002</v>
      </c>
      <c r="C22" s="258" t="s">
        <v>137</v>
      </c>
      <c r="D22" s="258"/>
      <c r="E22" s="260">
        <v>40</v>
      </c>
      <c r="F22" s="260">
        <v>0</v>
      </c>
      <c r="G22" s="260">
        <f t="shared" si="0"/>
        <v>0</v>
      </c>
      <c r="H22" s="260">
        <v>0</v>
      </c>
      <c r="I22" s="260">
        <f t="shared" si="1"/>
        <v>0</v>
      </c>
      <c r="J22" s="262">
        <f t="shared" si="2"/>
        <v>0</v>
      </c>
    </row>
    <row r="23" spans="1:10">
      <c r="A23" s="250"/>
      <c r="B23" s="173" t="s">
        <v>1003</v>
      </c>
      <c r="C23" s="258" t="s">
        <v>76</v>
      </c>
      <c r="D23" s="258"/>
      <c r="E23" s="260">
        <v>4</v>
      </c>
      <c r="F23" s="260">
        <v>0</v>
      </c>
      <c r="G23" s="260">
        <f t="shared" si="0"/>
        <v>0</v>
      </c>
      <c r="H23" s="260">
        <v>0</v>
      </c>
      <c r="I23" s="260">
        <f t="shared" si="1"/>
        <v>0</v>
      </c>
      <c r="J23" s="262">
        <f t="shared" si="2"/>
        <v>0</v>
      </c>
    </row>
    <row r="24" spans="1:10">
      <c r="A24" s="250"/>
      <c r="B24" s="173" t="s">
        <v>1004</v>
      </c>
      <c r="C24" s="258" t="s">
        <v>76</v>
      </c>
      <c r="D24" s="258"/>
      <c r="E24" s="260">
        <v>4</v>
      </c>
      <c r="F24" s="260">
        <v>0</v>
      </c>
      <c r="G24" s="260">
        <f t="shared" si="0"/>
        <v>0</v>
      </c>
      <c r="H24" s="260">
        <v>0</v>
      </c>
      <c r="I24" s="260">
        <f t="shared" si="1"/>
        <v>0</v>
      </c>
      <c r="J24" s="261">
        <f t="shared" si="2"/>
        <v>0</v>
      </c>
    </row>
    <row r="25" spans="1:10">
      <c r="A25" s="250"/>
      <c r="B25" s="263" t="s">
        <v>1005</v>
      </c>
      <c r="C25" s="264" t="s">
        <v>76</v>
      </c>
      <c r="D25" s="266"/>
      <c r="E25" s="260">
        <v>3</v>
      </c>
      <c r="F25" s="260">
        <v>0</v>
      </c>
      <c r="G25" s="260">
        <f t="shared" si="0"/>
        <v>0</v>
      </c>
      <c r="H25" s="260"/>
      <c r="I25" s="260"/>
      <c r="J25" s="261">
        <f>G25</f>
        <v>0</v>
      </c>
    </row>
    <row r="26" spans="1:10">
      <c r="A26" s="250"/>
      <c r="B26" s="263" t="s">
        <v>1006</v>
      </c>
      <c r="C26" s="264" t="s">
        <v>788</v>
      </c>
      <c r="D26" s="266"/>
      <c r="E26" s="260">
        <v>1</v>
      </c>
      <c r="F26" s="267">
        <v>0</v>
      </c>
      <c r="G26" s="267">
        <f t="shared" si="0"/>
        <v>0</v>
      </c>
      <c r="H26" s="267"/>
      <c r="I26" s="267"/>
      <c r="J26" s="261">
        <f>G26</f>
        <v>0</v>
      </c>
    </row>
    <row r="27" spans="1:10">
      <c r="A27" s="250"/>
      <c r="B27" s="173" t="s">
        <v>1007</v>
      </c>
      <c r="C27" s="258" t="s">
        <v>788</v>
      </c>
      <c r="D27" s="258"/>
      <c r="E27" s="260">
        <v>1</v>
      </c>
      <c r="F27" s="261">
        <v>0</v>
      </c>
      <c r="G27" s="261">
        <f t="shared" si="0"/>
        <v>0</v>
      </c>
      <c r="H27" s="261"/>
      <c r="I27" s="261"/>
      <c r="J27" s="261">
        <f>G27</f>
        <v>0</v>
      </c>
    </row>
    <row r="28" spans="1:10">
      <c r="A28" s="250"/>
      <c r="B28" s="173" t="s">
        <v>1008</v>
      </c>
      <c r="C28" s="258" t="s">
        <v>788</v>
      </c>
      <c r="D28" s="258"/>
      <c r="E28" s="260">
        <v>1</v>
      </c>
      <c r="F28" s="261">
        <v>0</v>
      </c>
      <c r="G28" s="261">
        <f t="shared" si="0"/>
        <v>0</v>
      </c>
      <c r="H28" s="261"/>
      <c r="I28" s="261"/>
      <c r="J28" s="261">
        <f>G28</f>
        <v>0</v>
      </c>
    </row>
    <row r="29" spans="1:10">
      <c r="A29" s="250"/>
      <c r="B29" s="268" t="s">
        <v>1009</v>
      </c>
      <c r="C29" s="259"/>
      <c r="D29" s="259"/>
      <c r="E29" s="269"/>
      <c r="F29" s="261"/>
      <c r="G29" s="270">
        <f>SUM(G9:G28)</f>
        <v>0</v>
      </c>
      <c r="H29" s="261"/>
      <c r="I29" s="270">
        <f>I10+I11+I12+I13+I14+I16+I17+I18+I19+I20+I21+I22+I23+I24</f>
        <v>0</v>
      </c>
      <c r="J29" s="261">
        <f>J9+J10+J11+J12+J13+J14+J15+J16+J17+J18+J19+J20+J21+J22+J23+J24+J25+J26+J27+J28</f>
        <v>0</v>
      </c>
    </row>
    <row r="30" spans="1:10">
      <c r="J30" s="145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H89"/>
  <sheetViews>
    <sheetView topLeftCell="A71" workbookViewId="0">
      <selection activeCell="H86" sqref="H86"/>
    </sheetView>
  </sheetViews>
  <sheetFormatPr defaultRowHeight="12.75"/>
  <cols>
    <col min="2" max="2" width="6.7109375" customWidth="1"/>
    <col min="3" max="3" width="39.28515625" customWidth="1"/>
    <col min="7" max="7" width="11.85546875" customWidth="1"/>
    <col min="8" max="8" width="14.42578125" customWidth="1"/>
  </cols>
  <sheetData>
    <row r="3" spans="1:8" ht="15">
      <c r="A3" s="205"/>
      <c r="B3" s="205"/>
      <c r="C3" s="240" t="s">
        <v>879</v>
      </c>
      <c r="D3" s="205"/>
      <c r="E3" s="206"/>
      <c r="F3" s="207"/>
      <c r="G3" s="207"/>
      <c r="H3" s="208"/>
    </row>
    <row r="4" spans="1:8" ht="16.5">
      <c r="A4" s="209"/>
      <c r="B4" s="209"/>
      <c r="C4" s="210" t="s">
        <v>824</v>
      </c>
      <c r="D4" s="210"/>
      <c r="E4" s="211"/>
      <c r="F4" s="212"/>
      <c r="G4" s="213"/>
      <c r="H4" s="214"/>
    </row>
    <row r="5" spans="1:8" ht="16.5">
      <c r="A5" s="205"/>
      <c r="B5" s="205"/>
      <c r="C5" s="210" t="s">
        <v>825</v>
      </c>
      <c r="D5" s="210"/>
      <c r="E5" s="206"/>
      <c r="F5" s="207"/>
      <c r="G5" s="207"/>
      <c r="H5" s="208"/>
    </row>
    <row r="6" spans="1:8" ht="36.75" thickBot="1">
      <c r="A6" s="215" t="s">
        <v>826</v>
      </c>
      <c r="B6" s="216" t="s">
        <v>880</v>
      </c>
      <c r="C6" s="217" t="s">
        <v>828</v>
      </c>
      <c r="D6" s="217" t="s">
        <v>829</v>
      </c>
      <c r="E6" s="216" t="s">
        <v>69</v>
      </c>
      <c r="F6" s="215" t="s">
        <v>70</v>
      </c>
      <c r="G6" s="218" t="s">
        <v>830</v>
      </c>
      <c r="H6" s="218" t="s">
        <v>831</v>
      </c>
    </row>
    <row r="7" spans="1:8">
      <c r="A7" s="219"/>
      <c r="B7" s="220"/>
      <c r="C7" s="221" t="s">
        <v>881</v>
      </c>
      <c r="D7" s="221"/>
      <c r="E7" s="222"/>
      <c r="F7" s="223"/>
      <c r="G7" s="223"/>
      <c r="H7" s="224">
        <f>H8+H30+H50+H69</f>
        <v>0</v>
      </c>
    </row>
    <row r="8" spans="1:8">
      <c r="A8" s="225"/>
      <c r="B8" s="226"/>
      <c r="C8" s="227" t="s">
        <v>882</v>
      </c>
      <c r="D8" s="227"/>
      <c r="E8" s="229"/>
      <c r="F8" s="230"/>
      <c r="G8" s="230"/>
      <c r="H8" s="231">
        <f>SUM(H9:H29)</f>
        <v>0</v>
      </c>
    </row>
    <row r="9" spans="1:8" ht="140.25">
      <c r="A9" s="232">
        <v>1</v>
      </c>
      <c r="B9" s="233" t="s">
        <v>883</v>
      </c>
      <c r="C9" s="234" t="s">
        <v>884</v>
      </c>
      <c r="D9" s="234" t="s">
        <v>885</v>
      </c>
      <c r="E9" s="235" t="s">
        <v>76</v>
      </c>
      <c r="F9" s="236">
        <v>1</v>
      </c>
      <c r="G9" s="236">
        <v>0</v>
      </c>
      <c r="H9" s="237">
        <f t="shared" ref="H9:H22" si="0">G9*F9</f>
        <v>0</v>
      </c>
    </row>
    <row r="10" spans="1:8" ht="38.25">
      <c r="A10" s="232">
        <f>A9+1</f>
        <v>2</v>
      </c>
      <c r="B10" s="233" t="s">
        <v>886</v>
      </c>
      <c r="C10" s="234" t="s">
        <v>887</v>
      </c>
      <c r="D10" s="234" t="s">
        <v>888</v>
      </c>
      <c r="E10" s="235" t="s">
        <v>76</v>
      </c>
      <c r="F10" s="236">
        <v>1</v>
      </c>
      <c r="G10" s="236">
        <v>0</v>
      </c>
      <c r="H10" s="237">
        <f t="shared" si="0"/>
        <v>0</v>
      </c>
    </row>
    <row r="11" spans="1:8" ht="38.25">
      <c r="A11" s="232">
        <f>A10+1</f>
        <v>3</v>
      </c>
      <c r="B11" s="233" t="s">
        <v>889</v>
      </c>
      <c r="C11" s="234" t="s">
        <v>890</v>
      </c>
      <c r="D11" s="234" t="s">
        <v>891</v>
      </c>
      <c r="E11" s="235" t="s">
        <v>76</v>
      </c>
      <c r="F11" s="236">
        <v>1</v>
      </c>
      <c r="G11" s="236">
        <v>0</v>
      </c>
      <c r="H11" s="237">
        <f t="shared" si="0"/>
        <v>0</v>
      </c>
    </row>
    <row r="12" spans="1:8" ht="51">
      <c r="A12" s="232">
        <f t="shared" ref="A12:A29" si="1">A11+1</f>
        <v>4</v>
      </c>
      <c r="B12" s="233" t="s">
        <v>892</v>
      </c>
      <c r="C12" s="241" t="s">
        <v>893</v>
      </c>
      <c r="D12" s="241" t="s">
        <v>894</v>
      </c>
      <c r="E12" s="242" t="s">
        <v>76</v>
      </c>
      <c r="F12" s="236">
        <v>4</v>
      </c>
      <c r="G12" s="236">
        <v>0</v>
      </c>
      <c r="H12" s="237">
        <f t="shared" si="0"/>
        <v>0</v>
      </c>
    </row>
    <row r="13" spans="1:8" ht="38.25">
      <c r="A13" s="232">
        <f t="shared" si="1"/>
        <v>5</v>
      </c>
      <c r="B13" s="233" t="s">
        <v>895</v>
      </c>
      <c r="C13" s="241" t="s">
        <v>896</v>
      </c>
      <c r="D13" s="241"/>
      <c r="E13" s="242" t="s">
        <v>76</v>
      </c>
      <c r="F13" s="236">
        <v>3</v>
      </c>
      <c r="G13" s="236">
        <v>0</v>
      </c>
      <c r="H13" s="237">
        <f t="shared" si="0"/>
        <v>0</v>
      </c>
    </row>
    <row r="14" spans="1:8" ht="38.25">
      <c r="A14" s="232">
        <f t="shared" si="1"/>
        <v>6</v>
      </c>
      <c r="B14" s="233" t="s">
        <v>897</v>
      </c>
      <c r="C14" s="241" t="s">
        <v>898</v>
      </c>
      <c r="D14" s="241"/>
      <c r="E14" s="242" t="s">
        <v>76</v>
      </c>
      <c r="F14" s="236">
        <v>3</v>
      </c>
      <c r="G14" s="236">
        <v>0</v>
      </c>
      <c r="H14" s="237">
        <f t="shared" si="0"/>
        <v>0</v>
      </c>
    </row>
    <row r="15" spans="1:8" ht="38.25">
      <c r="A15" s="232">
        <f t="shared" si="1"/>
        <v>7</v>
      </c>
      <c r="B15" s="233" t="s">
        <v>899</v>
      </c>
      <c r="C15" s="241" t="s">
        <v>900</v>
      </c>
      <c r="D15" s="241"/>
      <c r="E15" s="242" t="s">
        <v>76</v>
      </c>
      <c r="F15" s="236">
        <v>2</v>
      </c>
      <c r="G15" s="236">
        <v>0</v>
      </c>
      <c r="H15" s="237">
        <f t="shared" si="0"/>
        <v>0</v>
      </c>
    </row>
    <row r="16" spans="1:8" ht="38.25">
      <c r="A16" s="232">
        <f t="shared" si="1"/>
        <v>8</v>
      </c>
      <c r="B16" s="243" t="s">
        <v>901</v>
      </c>
      <c r="C16" s="244" t="s">
        <v>902</v>
      </c>
      <c r="D16" s="234" t="s">
        <v>903</v>
      </c>
      <c r="E16" s="235" t="s">
        <v>76</v>
      </c>
      <c r="F16" s="236">
        <v>4</v>
      </c>
      <c r="G16" s="236">
        <v>0</v>
      </c>
      <c r="H16" s="237">
        <f t="shared" si="0"/>
        <v>0</v>
      </c>
    </row>
    <row r="17" spans="1:8" ht="25.5">
      <c r="A17" s="232">
        <f t="shared" si="1"/>
        <v>9</v>
      </c>
      <c r="B17" s="243" t="s">
        <v>904</v>
      </c>
      <c r="C17" s="244" t="s">
        <v>905</v>
      </c>
      <c r="D17" s="241"/>
      <c r="E17" s="235" t="s">
        <v>137</v>
      </c>
      <c r="F17" s="236">
        <v>36</v>
      </c>
      <c r="G17" s="236">
        <v>0</v>
      </c>
      <c r="H17" s="237">
        <f t="shared" si="0"/>
        <v>0</v>
      </c>
    </row>
    <row r="18" spans="1:8" ht="25.5">
      <c r="A18" s="232">
        <f t="shared" si="1"/>
        <v>10</v>
      </c>
      <c r="B18" s="243" t="s">
        <v>906</v>
      </c>
      <c r="C18" s="244" t="s">
        <v>907</v>
      </c>
      <c r="D18" s="241"/>
      <c r="E18" s="245" t="s">
        <v>137</v>
      </c>
      <c r="F18" s="246">
        <v>14</v>
      </c>
      <c r="G18" s="246">
        <v>0</v>
      </c>
      <c r="H18" s="237">
        <f t="shared" si="0"/>
        <v>0</v>
      </c>
    </row>
    <row r="19" spans="1:8" ht="25.5">
      <c r="A19" s="232">
        <f t="shared" si="1"/>
        <v>11</v>
      </c>
      <c r="B19" s="243" t="s">
        <v>908</v>
      </c>
      <c r="C19" s="244" t="s">
        <v>909</v>
      </c>
      <c r="D19" s="241"/>
      <c r="E19" s="235" t="s">
        <v>84</v>
      </c>
      <c r="F19" s="236">
        <v>2</v>
      </c>
      <c r="G19" s="236">
        <v>0</v>
      </c>
      <c r="H19" s="237">
        <f t="shared" si="0"/>
        <v>0</v>
      </c>
    </row>
    <row r="20" spans="1:8" ht="25.5">
      <c r="A20" s="232">
        <f t="shared" si="1"/>
        <v>12</v>
      </c>
      <c r="B20" s="243" t="s">
        <v>910</v>
      </c>
      <c r="C20" s="244" t="s">
        <v>911</v>
      </c>
      <c r="D20" s="241"/>
      <c r="E20" s="235" t="s">
        <v>84</v>
      </c>
      <c r="F20" s="236">
        <v>2</v>
      </c>
      <c r="G20" s="236">
        <v>0</v>
      </c>
      <c r="H20" s="237">
        <f t="shared" si="0"/>
        <v>0</v>
      </c>
    </row>
    <row r="21" spans="1:8" ht="25.5">
      <c r="A21" s="232">
        <f t="shared" si="1"/>
        <v>13</v>
      </c>
      <c r="B21" s="243" t="s">
        <v>912</v>
      </c>
      <c r="C21" s="244" t="s">
        <v>913</v>
      </c>
      <c r="D21" s="247"/>
      <c r="E21" s="235" t="s">
        <v>137</v>
      </c>
      <c r="F21" s="236">
        <v>50</v>
      </c>
      <c r="G21" s="246">
        <v>0</v>
      </c>
      <c r="H21" s="237">
        <f t="shared" si="0"/>
        <v>0</v>
      </c>
    </row>
    <row r="22" spans="1:8" ht="25.5">
      <c r="A22" s="232">
        <f t="shared" si="1"/>
        <v>14</v>
      </c>
      <c r="B22" s="243"/>
      <c r="C22" s="244" t="s">
        <v>914</v>
      </c>
      <c r="D22" s="247"/>
      <c r="E22" s="235" t="s">
        <v>137</v>
      </c>
      <c r="F22" s="236">
        <v>40</v>
      </c>
      <c r="G22" s="246">
        <v>0</v>
      </c>
      <c r="H22" s="237">
        <f t="shared" si="0"/>
        <v>0</v>
      </c>
    </row>
    <row r="23" spans="1:8">
      <c r="A23" s="232">
        <f t="shared" si="1"/>
        <v>15</v>
      </c>
      <c r="B23" s="243" t="s">
        <v>915</v>
      </c>
      <c r="C23" s="244" t="s">
        <v>916</v>
      </c>
      <c r="D23" s="247"/>
      <c r="E23" s="235" t="s">
        <v>137</v>
      </c>
      <c r="F23" s="236">
        <v>4</v>
      </c>
      <c r="G23" s="246">
        <v>0</v>
      </c>
      <c r="H23" s="237">
        <f>G23*F23</f>
        <v>0</v>
      </c>
    </row>
    <row r="24" spans="1:8">
      <c r="A24" s="232">
        <f t="shared" si="1"/>
        <v>16</v>
      </c>
      <c r="B24" s="243"/>
      <c r="C24" s="244" t="s">
        <v>917</v>
      </c>
      <c r="D24" s="247"/>
      <c r="E24" s="235" t="s">
        <v>76</v>
      </c>
      <c r="F24" s="236">
        <v>1</v>
      </c>
      <c r="G24" s="246">
        <v>0</v>
      </c>
      <c r="H24" s="237">
        <f>G24*F24</f>
        <v>0</v>
      </c>
    </row>
    <row r="25" spans="1:8" ht="25.5">
      <c r="A25" s="232">
        <f t="shared" si="1"/>
        <v>17</v>
      </c>
      <c r="B25" s="243" t="s">
        <v>918</v>
      </c>
      <c r="C25" s="244" t="s">
        <v>919</v>
      </c>
      <c r="D25" s="247"/>
      <c r="E25" s="235" t="s">
        <v>76</v>
      </c>
      <c r="F25" s="236">
        <v>2</v>
      </c>
      <c r="G25" s="246">
        <v>0</v>
      </c>
      <c r="H25" s="237">
        <f>G25*F25</f>
        <v>0</v>
      </c>
    </row>
    <row r="26" spans="1:8" ht="25.5">
      <c r="A26" s="232">
        <f t="shared" si="1"/>
        <v>18</v>
      </c>
      <c r="B26" s="243"/>
      <c r="C26" s="244" t="s">
        <v>920</v>
      </c>
      <c r="D26" s="247"/>
      <c r="E26" s="235" t="s">
        <v>137</v>
      </c>
      <c r="F26" s="236">
        <v>2</v>
      </c>
      <c r="G26" s="246">
        <v>0</v>
      </c>
      <c r="H26" s="237">
        <f>G26*F26</f>
        <v>0</v>
      </c>
    </row>
    <row r="27" spans="1:8" ht="25.5">
      <c r="A27" s="232">
        <f t="shared" si="1"/>
        <v>19</v>
      </c>
      <c r="B27" s="233" t="s">
        <v>921</v>
      </c>
      <c r="C27" s="244" t="s">
        <v>922</v>
      </c>
      <c r="D27" s="234"/>
      <c r="E27" s="235" t="s">
        <v>788</v>
      </c>
      <c r="F27" s="236">
        <v>1</v>
      </c>
      <c r="G27" s="246">
        <v>0</v>
      </c>
      <c r="H27" s="237">
        <f>G27*F27</f>
        <v>0</v>
      </c>
    </row>
    <row r="28" spans="1:8" ht="25.5">
      <c r="A28" s="232">
        <f t="shared" si="1"/>
        <v>20</v>
      </c>
      <c r="B28" s="233"/>
      <c r="C28" s="244" t="s">
        <v>923</v>
      </c>
      <c r="D28" s="234"/>
      <c r="E28" s="235" t="s">
        <v>788</v>
      </c>
      <c r="F28" s="236">
        <v>1</v>
      </c>
      <c r="G28" s="246">
        <v>0</v>
      </c>
      <c r="H28" s="237">
        <f>G28*F28</f>
        <v>0</v>
      </c>
    </row>
    <row r="29" spans="1:8">
      <c r="A29" s="232">
        <f t="shared" si="1"/>
        <v>21</v>
      </c>
      <c r="B29" s="233"/>
      <c r="C29" s="244" t="s">
        <v>924</v>
      </c>
      <c r="D29" s="234"/>
      <c r="E29" s="235" t="s">
        <v>788</v>
      </c>
      <c r="F29" s="236">
        <v>1</v>
      </c>
      <c r="G29" s="246">
        <f>ROUND(SUM(H9:H26)*0.02,-2)</f>
        <v>0</v>
      </c>
      <c r="H29" s="237">
        <f>G29*F29</f>
        <v>0</v>
      </c>
    </row>
    <row r="30" spans="1:8">
      <c r="A30" s="225"/>
      <c r="B30" s="226"/>
      <c r="C30" s="227" t="s">
        <v>925</v>
      </c>
      <c r="D30" s="227"/>
      <c r="E30" s="229"/>
      <c r="F30" s="230"/>
      <c r="G30" s="246"/>
      <c r="H30" s="231">
        <f>SUM(H31:H49)</f>
        <v>0</v>
      </c>
    </row>
    <row r="31" spans="1:8" ht="140.25">
      <c r="A31" s="232">
        <v>1</v>
      </c>
      <c r="B31" s="233" t="s">
        <v>926</v>
      </c>
      <c r="C31" s="234" t="s">
        <v>884</v>
      </c>
      <c r="D31" s="234" t="s">
        <v>885</v>
      </c>
      <c r="E31" s="235" t="s">
        <v>76</v>
      </c>
      <c r="F31" s="236">
        <v>1</v>
      </c>
      <c r="G31" s="236">
        <v>0</v>
      </c>
      <c r="H31" s="237">
        <f t="shared" ref="H31:H39" si="2">G31*F31</f>
        <v>0</v>
      </c>
    </row>
    <row r="32" spans="1:8" ht="38.25">
      <c r="A32" s="232">
        <f>A31+1</f>
        <v>2</v>
      </c>
      <c r="B32" s="233" t="s">
        <v>927</v>
      </c>
      <c r="C32" s="234" t="s">
        <v>887</v>
      </c>
      <c r="D32" s="234" t="s">
        <v>888</v>
      </c>
      <c r="E32" s="235" t="s">
        <v>76</v>
      </c>
      <c r="F32" s="236">
        <v>1</v>
      </c>
      <c r="G32" s="236">
        <v>0</v>
      </c>
      <c r="H32" s="237">
        <f t="shared" si="2"/>
        <v>0</v>
      </c>
    </row>
    <row r="33" spans="1:8" ht="38.25">
      <c r="A33" s="232">
        <f>A32+1</f>
        <v>3</v>
      </c>
      <c r="B33" s="233" t="s">
        <v>928</v>
      </c>
      <c r="C33" s="234" t="s">
        <v>890</v>
      </c>
      <c r="D33" s="234" t="s">
        <v>891</v>
      </c>
      <c r="E33" s="235" t="s">
        <v>76</v>
      </c>
      <c r="F33" s="236">
        <v>1</v>
      </c>
      <c r="G33" s="236">
        <v>0</v>
      </c>
      <c r="H33" s="237">
        <f t="shared" si="2"/>
        <v>0</v>
      </c>
    </row>
    <row r="34" spans="1:8" ht="51">
      <c r="A34" s="232">
        <f t="shared" ref="A34:A49" si="3">A33+1</f>
        <v>4</v>
      </c>
      <c r="B34" s="233" t="s">
        <v>929</v>
      </c>
      <c r="C34" s="241" t="s">
        <v>896</v>
      </c>
      <c r="D34" s="241" t="s">
        <v>894</v>
      </c>
      <c r="E34" s="242" t="s">
        <v>76</v>
      </c>
      <c r="F34" s="236">
        <v>6</v>
      </c>
      <c r="G34" s="236">
        <v>0</v>
      </c>
      <c r="H34" s="237">
        <f t="shared" si="2"/>
        <v>0</v>
      </c>
    </row>
    <row r="35" spans="1:8" ht="38.25">
      <c r="A35" s="232">
        <f t="shared" si="3"/>
        <v>5</v>
      </c>
      <c r="B35" s="233" t="s">
        <v>930</v>
      </c>
      <c r="C35" s="241" t="s">
        <v>898</v>
      </c>
      <c r="D35" s="241"/>
      <c r="E35" s="242" t="s">
        <v>76</v>
      </c>
      <c r="F35" s="236">
        <v>3</v>
      </c>
      <c r="G35" s="236">
        <v>0</v>
      </c>
      <c r="H35" s="237">
        <f t="shared" si="2"/>
        <v>0</v>
      </c>
    </row>
    <row r="36" spans="1:8" ht="38.25">
      <c r="A36" s="232">
        <f t="shared" si="3"/>
        <v>6</v>
      </c>
      <c r="B36" s="233" t="s">
        <v>931</v>
      </c>
      <c r="C36" s="241" t="s">
        <v>900</v>
      </c>
      <c r="D36" s="241"/>
      <c r="E36" s="242" t="s">
        <v>76</v>
      </c>
      <c r="F36" s="236">
        <v>2</v>
      </c>
      <c r="G36" s="236">
        <v>0</v>
      </c>
      <c r="H36" s="237">
        <f t="shared" si="2"/>
        <v>0</v>
      </c>
    </row>
    <row r="37" spans="1:8" ht="38.25">
      <c r="A37" s="232">
        <f t="shared" si="3"/>
        <v>7</v>
      </c>
      <c r="B37" s="243" t="s">
        <v>932</v>
      </c>
      <c r="C37" s="244" t="s">
        <v>902</v>
      </c>
      <c r="D37" s="234" t="s">
        <v>903</v>
      </c>
      <c r="E37" s="235" t="s">
        <v>76</v>
      </c>
      <c r="F37" s="236">
        <v>2</v>
      </c>
      <c r="G37" s="236">
        <v>0</v>
      </c>
      <c r="H37" s="237">
        <f t="shared" si="2"/>
        <v>0</v>
      </c>
    </row>
    <row r="38" spans="1:8" ht="25.5">
      <c r="A38" s="232">
        <f t="shared" si="3"/>
        <v>8</v>
      </c>
      <c r="B38" s="243" t="s">
        <v>933</v>
      </c>
      <c r="C38" s="244" t="s">
        <v>934</v>
      </c>
      <c r="D38" s="234"/>
      <c r="E38" s="235" t="s">
        <v>76</v>
      </c>
      <c r="F38" s="236">
        <v>2</v>
      </c>
      <c r="G38" s="236">
        <v>0</v>
      </c>
      <c r="H38" s="237">
        <f t="shared" si="2"/>
        <v>0</v>
      </c>
    </row>
    <row r="39" spans="1:8" ht="25.5">
      <c r="A39" s="232">
        <f t="shared" si="3"/>
        <v>9</v>
      </c>
      <c r="B39" s="243" t="s">
        <v>935</v>
      </c>
      <c r="C39" s="244" t="s">
        <v>936</v>
      </c>
      <c r="D39" s="234"/>
      <c r="E39" s="235" t="s">
        <v>76</v>
      </c>
      <c r="F39" s="236">
        <v>2</v>
      </c>
      <c r="G39" s="236">
        <v>0</v>
      </c>
      <c r="H39" s="237">
        <f t="shared" si="2"/>
        <v>0</v>
      </c>
    </row>
    <row r="40" spans="1:8" ht="25.5">
      <c r="A40" s="232">
        <f t="shared" si="3"/>
        <v>10</v>
      </c>
      <c r="B40" s="243" t="s">
        <v>937</v>
      </c>
      <c r="C40" s="244" t="s">
        <v>905</v>
      </c>
      <c r="D40" s="241"/>
      <c r="E40" s="235" t="s">
        <v>137</v>
      </c>
      <c r="F40" s="236">
        <v>56</v>
      </c>
      <c r="G40" s="236">
        <v>0</v>
      </c>
      <c r="H40" s="237">
        <f>G40*F40</f>
        <v>0</v>
      </c>
    </row>
    <row r="41" spans="1:8" ht="25.5">
      <c r="A41" s="232">
        <f t="shared" si="3"/>
        <v>11</v>
      </c>
      <c r="B41" s="243" t="s">
        <v>938</v>
      </c>
      <c r="C41" s="244" t="s">
        <v>907</v>
      </c>
      <c r="D41" s="241"/>
      <c r="E41" s="245" t="s">
        <v>137</v>
      </c>
      <c r="F41" s="246">
        <v>8</v>
      </c>
      <c r="G41" s="246">
        <v>0</v>
      </c>
      <c r="H41" s="237">
        <f>G41*F41</f>
        <v>0</v>
      </c>
    </row>
    <row r="42" spans="1:8" ht="25.5">
      <c r="A42" s="232">
        <f t="shared" si="3"/>
        <v>12</v>
      </c>
      <c r="B42" s="243" t="s">
        <v>939</v>
      </c>
      <c r="C42" s="244" t="s">
        <v>909</v>
      </c>
      <c r="D42" s="241"/>
      <c r="E42" s="235" t="s">
        <v>84</v>
      </c>
      <c r="F42" s="236">
        <v>2</v>
      </c>
      <c r="G42" s="236">
        <v>0</v>
      </c>
      <c r="H42" s="237">
        <f>G42*F42</f>
        <v>0</v>
      </c>
    </row>
    <row r="43" spans="1:8" ht="25.5">
      <c r="A43" s="232">
        <f t="shared" si="3"/>
        <v>13</v>
      </c>
      <c r="B43" s="243" t="s">
        <v>940</v>
      </c>
      <c r="C43" s="244" t="s">
        <v>941</v>
      </c>
      <c r="D43" s="247"/>
      <c r="E43" s="235" t="s">
        <v>137</v>
      </c>
      <c r="F43" s="236">
        <v>75</v>
      </c>
      <c r="G43" s="246">
        <v>0</v>
      </c>
      <c r="H43" s="237">
        <f>G43*F43</f>
        <v>0</v>
      </c>
    </row>
    <row r="44" spans="1:8" ht="25.5">
      <c r="A44" s="232">
        <f t="shared" si="3"/>
        <v>14</v>
      </c>
      <c r="B44" s="243"/>
      <c r="C44" s="244" t="s">
        <v>914</v>
      </c>
      <c r="D44" s="247"/>
      <c r="E44" s="235" t="s">
        <v>137</v>
      </c>
      <c r="F44" s="236">
        <v>50</v>
      </c>
      <c r="G44" s="246">
        <v>0</v>
      </c>
      <c r="H44" s="237">
        <f>G44*F44</f>
        <v>0</v>
      </c>
    </row>
    <row r="45" spans="1:8">
      <c r="A45" s="232">
        <f t="shared" si="3"/>
        <v>15</v>
      </c>
      <c r="B45" s="243" t="s">
        <v>942</v>
      </c>
      <c r="C45" s="244" t="s">
        <v>916</v>
      </c>
      <c r="D45" s="247"/>
      <c r="E45" s="235" t="s">
        <v>137</v>
      </c>
      <c r="F45" s="236">
        <v>4</v>
      </c>
      <c r="G45" s="246">
        <v>0</v>
      </c>
      <c r="H45" s="237">
        <f>G45*F45</f>
        <v>0</v>
      </c>
    </row>
    <row r="46" spans="1:8">
      <c r="A46" s="232">
        <f t="shared" si="3"/>
        <v>16</v>
      </c>
      <c r="B46" s="243"/>
      <c r="C46" s="244" t="s">
        <v>917</v>
      </c>
      <c r="D46" s="247"/>
      <c r="E46" s="235" t="s">
        <v>76</v>
      </c>
      <c r="F46" s="236">
        <v>1</v>
      </c>
      <c r="G46" s="246">
        <v>0</v>
      </c>
      <c r="H46" s="237">
        <f>G46*F46</f>
        <v>0</v>
      </c>
    </row>
    <row r="47" spans="1:8" ht="25.5">
      <c r="A47" s="232">
        <f t="shared" si="3"/>
        <v>17</v>
      </c>
      <c r="B47" s="233" t="s">
        <v>943</v>
      </c>
      <c r="C47" s="244" t="s">
        <v>922</v>
      </c>
      <c r="D47" s="234"/>
      <c r="E47" s="235" t="s">
        <v>788</v>
      </c>
      <c r="F47" s="236">
        <v>1</v>
      </c>
      <c r="G47" s="236">
        <v>0</v>
      </c>
      <c r="H47" s="237">
        <f>G47*F47</f>
        <v>0</v>
      </c>
    </row>
    <row r="48" spans="1:8" ht="25.5">
      <c r="A48" s="232">
        <f t="shared" si="3"/>
        <v>18</v>
      </c>
      <c r="B48" s="233"/>
      <c r="C48" s="244" t="s">
        <v>923</v>
      </c>
      <c r="D48" s="234"/>
      <c r="E48" s="235" t="s">
        <v>788</v>
      </c>
      <c r="F48" s="236">
        <v>1</v>
      </c>
      <c r="G48" s="236">
        <f>ROUND(SUM(H31:H46)*0.05,-2)</f>
        <v>0</v>
      </c>
      <c r="H48" s="237">
        <f>G48*F48</f>
        <v>0</v>
      </c>
    </row>
    <row r="49" spans="1:8">
      <c r="A49" s="232">
        <f t="shared" si="3"/>
        <v>19</v>
      </c>
      <c r="B49" s="233"/>
      <c r="C49" s="244" t="s">
        <v>924</v>
      </c>
      <c r="D49" s="234"/>
      <c r="E49" s="235" t="s">
        <v>788</v>
      </c>
      <c r="F49" s="236">
        <v>1</v>
      </c>
      <c r="G49" s="236">
        <f>ROUND(SUM(H31:H46)*0.02,-2)</f>
        <v>0</v>
      </c>
      <c r="H49" s="237">
        <f>G49*F49</f>
        <v>0</v>
      </c>
    </row>
    <row r="50" spans="1:8">
      <c r="A50" s="225"/>
      <c r="B50" s="226"/>
      <c r="C50" s="227" t="s">
        <v>944</v>
      </c>
      <c r="D50" s="227"/>
      <c r="E50" s="229"/>
      <c r="F50" s="230"/>
      <c r="G50" s="230"/>
      <c r="H50" s="231">
        <f>SUM(H51:H68)</f>
        <v>0</v>
      </c>
    </row>
    <row r="51" spans="1:8" ht="140.25">
      <c r="A51" s="248">
        <v>1</v>
      </c>
      <c r="B51" s="243" t="s">
        <v>945</v>
      </c>
      <c r="C51" s="234" t="s">
        <v>884</v>
      </c>
      <c r="D51" s="234" t="s">
        <v>885</v>
      </c>
      <c r="E51" s="245" t="s">
        <v>76</v>
      </c>
      <c r="F51" s="246">
        <v>1</v>
      </c>
      <c r="G51" s="246">
        <v>0</v>
      </c>
      <c r="H51" s="249">
        <f t="shared" ref="H51:H63" si="4">G51*F51</f>
        <v>0</v>
      </c>
    </row>
    <row r="52" spans="1:8" ht="38.25">
      <c r="A52" s="248">
        <f>A51+1</f>
        <v>2</v>
      </c>
      <c r="B52" s="243" t="s">
        <v>946</v>
      </c>
      <c r="C52" s="234" t="s">
        <v>887</v>
      </c>
      <c r="D52" s="234" t="s">
        <v>888</v>
      </c>
      <c r="E52" s="245" t="s">
        <v>76</v>
      </c>
      <c r="F52" s="246">
        <v>1</v>
      </c>
      <c r="G52" s="246">
        <v>0</v>
      </c>
      <c r="H52" s="249">
        <f t="shared" si="4"/>
        <v>0</v>
      </c>
    </row>
    <row r="53" spans="1:8" ht="38.25">
      <c r="A53" s="248">
        <f>A52+1</f>
        <v>3</v>
      </c>
      <c r="B53" s="243" t="s">
        <v>947</v>
      </c>
      <c r="C53" s="234" t="s">
        <v>890</v>
      </c>
      <c r="D53" s="234" t="s">
        <v>891</v>
      </c>
      <c r="E53" s="245" t="s">
        <v>76</v>
      </c>
      <c r="F53" s="246">
        <v>1</v>
      </c>
      <c r="G53" s="246">
        <v>0</v>
      </c>
      <c r="H53" s="249">
        <f t="shared" si="4"/>
        <v>0</v>
      </c>
    </row>
    <row r="54" spans="1:8" ht="51">
      <c r="A54" s="248">
        <f>A53+1</f>
        <v>4</v>
      </c>
      <c r="B54" s="243" t="s">
        <v>948</v>
      </c>
      <c r="C54" s="241" t="s">
        <v>949</v>
      </c>
      <c r="D54" s="241" t="s">
        <v>894</v>
      </c>
      <c r="E54" s="242" t="s">
        <v>76</v>
      </c>
      <c r="F54" s="246">
        <v>7</v>
      </c>
      <c r="G54" s="246">
        <v>0</v>
      </c>
      <c r="H54" s="249">
        <f t="shared" si="4"/>
        <v>0</v>
      </c>
    </row>
    <row r="55" spans="1:8">
      <c r="A55" s="248">
        <f>A54+1</f>
        <v>5</v>
      </c>
      <c r="B55" s="243" t="s">
        <v>950</v>
      </c>
      <c r="C55" s="241" t="s">
        <v>951</v>
      </c>
      <c r="D55" s="241"/>
      <c r="E55" s="242" t="s">
        <v>76</v>
      </c>
      <c r="F55" s="246">
        <v>6</v>
      </c>
      <c r="G55" s="246">
        <v>0</v>
      </c>
      <c r="H55" s="249">
        <f t="shared" si="4"/>
        <v>0</v>
      </c>
    </row>
    <row r="56" spans="1:8" ht="38.25">
      <c r="A56" s="248"/>
      <c r="B56" s="243" t="s">
        <v>952</v>
      </c>
      <c r="C56" s="244" t="s">
        <v>902</v>
      </c>
      <c r="D56" s="234" t="s">
        <v>903</v>
      </c>
      <c r="E56" s="245" t="s">
        <v>76</v>
      </c>
      <c r="F56" s="246">
        <v>2</v>
      </c>
      <c r="G56" s="236">
        <v>0</v>
      </c>
      <c r="H56" s="249">
        <f t="shared" si="4"/>
        <v>0</v>
      </c>
    </row>
    <row r="57" spans="1:8" ht="25.5">
      <c r="A57" s="248"/>
      <c r="B57" s="243" t="s">
        <v>953</v>
      </c>
      <c r="C57" s="244" t="s">
        <v>934</v>
      </c>
      <c r="D57" s="234"/>
      <c r="E57" s="235" t="s">
        <v>76</v>
      </c>
      <c r="F57" s="236">
        <v>2</v>
      </c>
      <c r="G57" s="236">
        <v>0</v>
      </c>
      <c r="H57" s="249">
        <f t="shared" si="4"/>
        <v>0</v>
      </c>
    </row>
    <row r="58" spans="1:8" ht="25.5">
      <c r="A58" s="248"/>
      <c r="B58" s="243" t="s">
        <v>954</v>
      </c>
      <c r="C58" s="244" t="s">
        <v>936</v>
      </c>
      <c r="D58" s="234"/>
      <c r="E58" s="245" t="s">
        <v>76</v>
      </c>
      <c r="F58" s="246">
        <v>2</v>
      </c>
      <c r="G58" s="236">
        <v>0</v>
      </c>
      <c r="H58" s="249">
        <f t="shared" si="4"/>
        <v>0</v>
      </c>
    </row>
    <row r="59" spans="1:8" ht="25.5">
      <c r="A59" s="248"/>
      <c r="B59" s="243" t="s">
        <v>955</v>
      </c>
      <c r="C59" s="244" t="s">
        <v>956</v>
      </c>
      <c r="D59" s="241"/>
      <c r="E59" s="245" t="s">
        <v>137</v>
      </c>
      <c r="F59" s="246">
        <v>45</v>
      </c>
      <c r="G59" s="246">
        <v>0</v>
      </c>
      <c r="H59" s="249">
        <f t="shared" si="4"/>
        <v>0</v>
      </c>
    </row>
    <row r="60" spans="1:8" ht="25.5">
      <c r="A60" s="248"/>
      <c r="B60" s="243" t="s">
        <v>957</v>
      </c>
      <c r="C60" s="244" t="s">
        <v>907</v>
      </c>
      <c r="D60" s="241"/>
      <c r="E60" s="245" t="s">
        <v>137</v>
      </c>
      <c r="F60" s="246">
        <v>13</v>
      </c>
      <c r="G60" s="246">
        <v>0</v>
      </c>
      <c r="H60" s="249">
        <f t="shared" si="4"/>
        <v>0</v>
      </c>
    </row>
    <row r="61" spans="1:8" ht="25.5">
      <c r="A61" s="248"/>
      <c r="B61" s="243" t="s">
        <v>958</v>
      </c>
      <c r="C61" s="244" t="s">
        <v>909</v>
      </c>
      <c r="D61" s="241"/>
      <c r="E61" s="245" t="s">
        <v>84</v>
      </c>
      <c r="F61" s="246">
        <v>34</v>
      </c>
      <c r="G61" s="246">
        <v>0</v>
      </c>
      <c r="H61" s="249">
        <f t="shared" si="4"/>
        <v>0</v>
      </c>
    </row>
    <row r="62" spans="1:8" ht="25.5">
      <c r="A62" s="248"/>
      <c r="B62" s="243" t="s">
        <v>959</v>
      </c>
      <c r="C62" s="244" t="s">
        <v>941</v>
      </c>
      <c r="D62" s="247"/>
      <c r="E62" s="245" t="s">
        <v>137</v>
      </c>
      <c r="F62" s="246">
        <v>60</v>
      </c>
      <c r="G62" s="246">
        <v>0</v>
      </c>
      <c r="H62" s="249">
        <f t="shared" si="4"/>
        <v>0</v>
      </c>
    </row>
    <row r="63" spans="1:8" ht="25.5">
      <c r="A63" s="248"/>
      <c r="B63" s="243"/>
      <c r="C63" s="244" t="s">
        <v>914</v>
      </c>
      <c r="D63" s="247"/>
      <c r="E63" s="245" t="s">
        <v>137</v>
      </c>
      <c r="F63" s="246">
        <v>40</v>
      </c>
      <c r="G63" s="246">
        <v>0</v>
      </c>
      <c r="H63" s="249">
        <f t="shared" si="4"/>
        <v>0</v>
      </c>
    </row>
    <row r="64" spans="1:8">
      <c r="A64" s="248"/>
      <c r="B64" s="243" t="s">
        <v>960</v>
      </c>
      <c r="C64" s="244" t="s">
        <v>916</v>
      </c>
      <c r="D64" s="247"/>
      <c r="E64" s="245" t="s">
        <v>137</v>
      </c>
      <c r="F64" s="246">
        <v>5</v>
      </c>
      <c r="G64" s="246">
        <v>0</v>
      </c>
      <c r="H64" s="249">
        <f>G64*F64</f>
        <v>0</v>
      </c>
    </row>
    <row r="65" spans="1:8">
      <c r="A65" s="248"/>
      <c r="B65" s="243"/>
      <c r="C65" s="244" t="s">
        <v>917</v>
      </c>
      <c r="D65" s="247"/>
      <c r="E65" s="245" t="s">
        <v>76</v>
      </c>
      <c r="F65" s="246">
        <v>1</v>
      </c>
      <c r="G65" s="246">
        <v>0</v>
      </c>
      <c r="H65" s="249">
        <f>G65*F65</f>
        <v>0</v>
      </c>
    </row>
    <row r="66" spans="1:8" ht="25.5">
      <c r="A66" s="248"/>
      <c r="B66" s="243" t="s">
        <v>961</v>
      </c>
      <c r="C66" s="244" t="s">
        <v>922</v>
      </c>
      <c r="D66" s="234"/>
      <c r="E66" s="245" t="s">
        <v>788</v>
      </c>
      <c r="F66" s="246">
        <v>1</v>
      </c>
      <c r="G66" s="246">
        <v>0</v>
      </c>
      <c r="H66" s="249">
        <f>G66*F66</f>
        <v>0</v>
      </c>
    </row>
    <row r="67" spans="1:8" ht="25.5">
      <c r="A67" s="248"/>
      <c r="B67" s="243"/>
      <c r="C67" s="244" t="s">
        <v>923</v>
      </c>
      <c r="D67" s="234"/>
      <c r="E67" s="245" t="s">
        <v>788</v>
      </c>
      <c r="F67" s="246">
        <v>1</v>
      </c>
      <c r="G67" s="246">
        <f>ROUND(SUM(H51:H65)*0.05,-2)</f>
        <v>0</v>
      </c>
      <c r="H67" s="249">
        <f>G67*F67</f>
        <v>0</v>
      </c>
    </row>
    <row r="68" spans="1:8">
      <c r="A68" s="248"/>
      <c r="B68" s="243"/>
      <c r="C68" s="244" t="s">
        <v>924</v>
      </c>
      <c r="D68" s="234"/>
      <c r="E68" s="245" t="s">
        <v>788</v>
      </c>
      <c r="F68" s="246">
        <v>1</v>
      </c>
      <c r="G68" s="246">
        <f>ROUND(SUM(H51:H65)*0.02,-2)</f>
        <v>0</v>
      </c>
      <c r="H68" s="249">
        <f>G68*F68</f>
        <v>0</v>
      </c>
    </row>
    <row r="69" spans="1:8">
      <c r="A69" s="225"/>
      <c r="B69" s="226"/>
      <c r="C69" s="227" t="s">
        <v>962</v>
      </c>
      <c r="D69" s="227"/>
      <c r="E69" s="229"/>
      <c r="F69" s="230"/>
      <c r="G69" s="230"/>
      <c r="H69" s="231">
        <f>SUM(H70:H88)</f>
        <v>0</v>
      </c>
    </row>
    <row r="70" spans="1:8" ht="140.25">
      <c r="A70" s="232">
        <v>1</v>
      </c>
      <c r="B70" s="233" t="s">
        <v>963</v>
      </c>
      <c r="C70" s="234" t="s">
        <v>884</v>
      </c>
      <c r="D70" s="234" t="s">
        <v>885</v>
      </c>
      <c r="E70" s="235" t="s">
        <v>76</v>
      </c>
      <c r="F70" s="236">
        <v>1</v>
      </c>
      <c r="G70" s="236">
        <v>0</v>
      </c>
      <c r="H70" s="237">
        <f t="shared" ref="H70:H83" si="5">G70*F70</f>
        <v>0</v>
      </c>
    </row>
    <row r="71" spans="1:8" ht="38.25">
      <c r="A71" s="232">
        <f>A70+1</f>
        <v>2</v>
      </c>
      <c r="B71" s="233" t="s">
        <v>964</v>
      </c>
      <c r="C71" s="234" t="s">
        <v>887</v>
      </c>
      <c r="D71" s="234" t="s">
        <v>888</v>
      </c>
      <c r="E71" s="235" t="s">
        <v>76</v>
      </c>
      <c r="F71" s="236">
        <v>1</v>
      </c>
      <c r="G71" s="236">
        <v>0</v>
      </c>
      <c r="H71" s="237">
        <f t="shared" si="5"/>
        <v>0</v>
      </c>
    </row>
    <row r="72" spans="1:8" ht="38.25">
      <c r="A72" s="232">
        <f>A71+1</f>
        <v>3</v>
      </c>
      <c r="B72" s="233" t="s">
        <v>965</v>
      </c>
      <c r="C72" s="234" t="s">
        <v>890</v>
      </c>
      <c r="D72" s="234" t="s">
        <v>891</v>
      </c>
      <c r="E72" s="235" t="s">
        <v>76</v>
      </c>
      <c r="F72" s="236">
        <v>1</v>
      </c>
      <c r="G72" s="236">
        <v>0</v>
      </c>
      <c r="H72" s="237">
        <f t="shared" si="5"/>
        <v>0</v>
      </c>
    </row>
    <row r="73" spans="1:8" ht="51">
      <c r="A73" s="232">
        <f t="shared" ref="A73:A88" si="6">A72+1</f>
        <v>4</v>
      </c>
      <c r="B73" s="233" t="s">
        <v>966</v>
      </c>
      <c r="C73" s="241" t="s">
        <v>896</v>
      </c>
      <c r="D73" s="241" t="s">
        <v>894</v>
      </c>
      <c r="E73" s="242" t="s">
        <v>76</v>
      </c>
      <c r="F73" s="236">
        <v>6</v>
      </c>
      <c r="G73" s="236">
        <v>0</v>
      </c>
      <c r="H73" s="237">
        <f t="shared" si="5"/>
        <v>0</v>
      </c>
    </row>
    <row r="74" spans="1:8" ht="38.25">
      <c r="A74" s="232">
        <f t="shared" si="6"/>
        <v>5</v>
      </c>
      <c r="B74" s="233" t="s">
        <v>967</v>
      </c>
      <c r="C74" s="241" t="s">
        <v>898</v>
      </c>
      <c r="D74" s="241"/>
      <c r="E74" s="242" t="s">
        <v>76</v>
      </c>
      <c r="F74" s="236">
        <v>3</v>
      </c>
      <c r="G74" s="236">
        <v>0</v>
      </c>
      <c r="H74" s="237">
        <f t="shared" si="5"/>
        <v>0</v>
      </c>
    </row>
    <row r="75" spans="1:8" ht="38.25">
      <c r="A75" s="232">
        <f t="shared" si="6"/>
        <v>6</v>
      </c>
      <c r="B75" s="233" t="s">
        <v>968</v>
      </c>
      <c r="C75" s="241" t="s">
        <v>900</v>
      </c>
      <c r="D75" s="241"/>
      <c r="E75" s="242" t="s">
        <v>76</v>
      </c>
      <c r="F75" s="236">
        <v>2</v>
      </c>
      <c r="G75" s="236">
        <v>0</v>
      </c>
      <c r="H75" s="237">
        <f t="shared" si="5"/>
        <v>0</v>
      </c>
    </row>
    <row r="76" spans="1:8" ht="38.25">
      <c r="A76" s="232">
        <f t="shared" si="6"/>
        <v>7</v>
      </c>
      <c r="B76" s="243" t="s">
        <v>969</v>
      </c>
      <c r="C76" s="244" t="s">
        <v>902</v>
      </c>
      <c r="D76" s="234" t="s">
        <v>903</v>
      </c>
      <c r="E76" s="235" t="s">
        <v>76</v>
      </c>
      <c r="F76" s="236">
        <v>2</v>
      </c>
      <c r="G76" s="236">
        <v>0</v>
      </c>
      <c r="H76" s="237">
        <f t="shared" si="5"/>
        <v>0</v>
      </c>
    </row>
    <row r="77" spans="1:8" ht="25.5">
      <c r="A77" s="232">
        <f t="shared" si="6"/>
        <v>8</v>
      </c>
      <c r="B77" s="243" t="s">
        <v>970</v>
      </c>
      <c r="C77" s="244" t="s">
        <v>934</v>
      </c>
      <c r="D77" s="234"/>
      <c r="E77" s="235" t="s">
        <v>76</v>
      </c>
      <c r="F77" s="236">
        <v>2</v>
      </c>
      <c r="G77" s="236">
        <v>0</v>
      </c>
      <c r="H77" s="237">
        <f t="shared" si="5"/>
        <v>0</v>
      </c>
    </row>
    <row r="78" spans="1:8" ht="25.5">
      <c r="A78" s="232">
        <f t="shared" si="6"/>
        <v>9</v>
      </c>
      <c r="B78" s="243" t="s">
        <v>971</v>
      </c>
      <c r="C78" s="244" t="s">
        <v>936</v>
      </c>
      <c r="D78" s="234"/>
      <c r="E78" s="235" t="s">
        <v>76</v>
      </c>
      <c r="F78" s="236">
        <v>2</v>
      </c>
      <c r="G78" s="236">
        <v>0</v>
      </c>
      <c r="H78" s="237">
        <f t="shared" si="5"/>
        <v>0</v>
      </c>
    </row>
    <row r="79" spans="1:8" ht="25.5">
      <c r="A79" s="232">
        <f t="shared" si="6"/>
        <v>10</v>
      </c>
      <c r="B79" s="243" t="s">
        <v>972</v>
      </c>
      <c r="C79" s="244" t="s">
        <v>905</v>
      </c>
      <c r="D79" s="241"/>
      <c r="E79" s="235" t="s">
        <v>137</v>
      </c>
      <c r="F79" s="236">
        <v>52</v>
      </c>
      <c r="G79" s="236">
        <v>0</v>
      </c>
      <c r="H79" s="237">
        <f t="shared" si="5"/>
        <v>0</v>
      </c>
    </row>
    <row r="80" spans="1:8" ht="25.5">
      <c r="A80" s="232">
        <f t="shared" si="6"/>
        <v>11</v>
      </c>
      <c r="B80" s="243" t="s">
        <v>973</v>
      </c>
      <c r="C80" s="244" t="s">
        <v>907</v>
      </c>
      <c r="D80" s="241"/>
      <c r="E80" s="245" t="s">
        <v>137</v>
      </c>
      <c r="F80" s="246">
        <v>8</v>
      </c>
      <c r="G80" s="246">
        <v>0</v>
      </c>
      <c r="H80" s="237">
        <f t="shared" si="5"/>
        <v>0</v>
      </c>
    </row>
    <row r="81" spans="1:8" ht="25.5">
      <c r="A81" s="232">
        <f t="shared" si="6"/>
        <v>12</v>
      </c>
      <c r="B81" s="243" t="s">
        <v>974</v>
      </c>
      <c r="C81" s="244" t="s">
        <v>909</v>
      </c>
      <c r="D81" s="241"/>
      <c r="E81" s="235" t="s">
        <v>84</v>
      </c>
      <c r="F81" s="236">
        <v>2</v>
      </c>
      <c r="G81" s="236">
        <v>0</v>
      </c>
      <c r="H81" s="237">
        <f t="shared" si="5"/>
        <v>0</v>
      </c>
    </row>
    <row r="82" spans="1:8" ht="25.5">
      <c r="A82" s="232">
        <f t="shared" si="6"/>
        <v>13</v>
      </c>
      <c r="B82" s="243" t="s">
        <v>975</v>
      </c>
      <c r="C82" s="244" t="s">
        <v>941</v>
      </c>
      <c r="D82" s="247"/>
      <c r="E82" s="235" t="s">
        <v>137</v>
      </c>
      <c r="F82" s="236">
        <v>75</v>
      </c>
      <c r="G82" s="246">
        <v>0</v>
      </c>
      <c r="H82" s="237">
        <f t="shared" si="5"/>
        <v>0</v>
      </c>
    </row>
    <row r="83" spans="1:8" ht="25.5">
      <c r="A83" s="232">
        <f t="shared" si="6"/>
        <v>14</v>
      </c>
      <c r="B83" s="243"/>
      <c r="C83" s="244" t="s">
        <v>914</v>
      </c>
      <c r="D83" s="247"/>
      <c r="E83" s="235" t="s">
        <v>137</v>
      </c>
      <c r="F83" s="236">
        <v>50</v>
      </c>
      <c r="G83" s="246">
        <v>0</v>
      </c>
      <c r="H83" s="237">
        <f t="shared" si="5"/>
        <v>0</v>
      </c>
    </row>
    <row r="84" spans="1:8">
      <c r="A84" s="232">
        <f t="shared" si="6"/>
        <v>15</v>
      </c>
      <c r="B84" s="243" t="s">
        <v>976</v>
      </c>
      <c r="C84" s="244" t="s">
        <v>916</v>
      </c>
      <c r="D84" s="247"/>
      <c r="E84" s="235" t="s">
        <v>137</v>
      </c>
      <c r="F84" s="236">
        <v>4</v>
      </c>
      <c r="G84" s="246">
        <v>0</v>
      </c>
      <c r="H84" s="237">
        <f>G84*F84</f>
        <v>0</v>
      </c>
    </row>
    <row r="85" spans="1:8">
      <c r="A85" s="232">
        <f t="shared" si="6"/>
        <v>16</v>
      </c>
      <c r="B85" s="243"/>
      <c r="C85" s="244" t="s">
        <v>917</v>
      </c>
      <c r="D85" s="247"/>
      <c r="E85" s="235" t="s">
        <v>76</v>
      </c>
      <c r="F85" s="236">
        <v>1</v>
      </c>
      <c r="G85" s="246">
        <v>0</v>
      </c>
      <c r="H85" s="237">
        <f>G85*F85</f>
        <v>0</v>
      </c>
    </row>
    <row r="86" spans="1:8" ht="25.5">
      <c r="A86" s="232">
        <f t="shared" si="6"/>
        <v>17</v>
      </c>
      <c r="B86" s="233" t="s">
        <v>977</v>
      </c>
      <c r="C86" s="244" t="s">
        <v>922</v>
      </c>
      <c r="D86" s="234"/>
      <c r="E86" s="235" t="s">
        <v>788</v>
      </c>
      <c r="F86" s="236">
        <v>1</v>
      </c>
      <c r="G86" s="246">
        <v>0</v>
      </c>
      <c r="H86" s="237">
        <f>G86*F86</f>
        <v>0</v>
      </c>
    </row>
    <row r="87" spans="1:8" ht="25.5">
      <c r="A87" s="232">
        <f t="shared" si="6"/>
        <v>18</v>
      </c>
      <c r="B87" s="233"/>
      <c r="C87" s="244" t="s">
        <v>923</v>
      </c>
      <c r="D87" s="234"/>
      <c r="E87" s="235" t="s">
        <v>788</v>
      </c>
      <c r="F87" s="236">
        <v>1</v>
      </c>
      <c r="G87" s="246">
        <f>ROUND(SUM(H70:H85)*0.05,-2)</f>
        <v>0</v>
      </c>
      <c r="H87" s="237">
        <f>G87*F87</f>
        <v>0</v>
      </c>
    </row>
    <row r="88" spans="1:8">
      <c r="A88" s="232">
        <f t="shared" si="6"/>
        <v>19</v>
      </c>
      <c r="B88" s="233"/>
      <c r="C88" s="244" t="s">
        <v>924</v>
      </c>
      <c r="D88" s="234"/>
      <c r="E88" s="235" t="s">
        <v>788</v>
      </c>
      <c r="F88" s="236">
        <v>1</v>
      </c>
      <c r="G88" s="246">
        <f>ROUND(SUM(H70:H85)*0.02,-2)</f>
        <v>0</v>
      </c>
      <c r="H88" s="237">
        <f>G88*F88</f>
        <v>0</v>
      </c>
    </row>
    <row r="89" spans="1:8">
      <c r="A89" s="339" t="s">
        <v>978</v>
      </c>
      <c r="B89" s="339"/>
      <c r="C89" s="340" t="s">
        <v>979</v>
      </c>
      <c r="D89" s="340"/>
      <c r="E89" s="340"/>
      <c r="F89" s="340"/>
      <c r="G89" s="340"/>
      <c r="H89" s="340"/>
    </row>
  </sheetData>
  <mergeCells count="2">
    <mergeCell ref="A89:B89"/>
    <mergeCell ref="C89:H8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H92"/>
  <sheetViews>
    <sheetView topLeftCell="A67" workbookViewId="0">
      <selection activeCell="G92" sqref="G92"/>
    </sheetView>
  </sheetViews>
  <sheetFormatPr defaultRowHeight="12.75"/>
  <cols>
    <col min="2" max="2" width="4.7109375" customWidth="1"/>
    <col min="3" max="3" width="32.5703125" customWidth="1"/>
    <col min="4" max="4" width="20.28515625" customWidth="1"/>
    <col min="7" max="7" width="13.5703125" customWidth="1"/>
    <col min="8" max="8" width="14.5703125" customWidth="1"/>
  </cols>
  <sheetData>
    <row r="3" spans="1:8">
      <c r="A3" s="205"/>
      <c r="B3" s="205"/>
      <c r="C3" s="205"/>
      <c r="D3" s="205"/>
      <c r="E3" s="206"/>
      <c r="F3" s="207"/>
      <c r="G3" s="207"/>
      <c r="H3" s="208"/>
    </row>
    <row r="4" spans="1:8" ht="16.5">
      <c r="A4" s="209"/>
      <c r="B4" s="209"/>
      <c r="C4" s="210" t="s">
        <v>824</v>
      </c>
      <c r="D4" s="210"/>
      <c r="E4" s="211"/>
      <c r="F4" s="212"/>
      <c r="G4" s="213"/>
      <c r="H4" s="214"/>
    </row>
    <row r="5" spans="1:8" ht="16.5">
      <c r="A5" s="205"/>
      <c r="B5" s="205"/>
      <c r="C5" s="210" t="s">
        <v>825</v>
      </c>
      <c r="D5" s="210"/>
      <c r="E5" s="206"/>
      <c r="F5" s="207"/>
      <c r="G5" s="207"/>
      <c r="H5" s="208"/>
    </row>
    <row r="6" spans="1:8" ht="24.75" thickBot="1">
      <c r="A6" s="215" t="s">
        <v>826</v>
      </c>
      <c r="B6" s="216" t="s">
        <v>827</v>
      </c>
      <c r="C6" s="217" t="s">
        <v>828</v>
      </c>
      <c r="D6" s="217" t="s">
        <v>829</v>
      </c>
      <c r="E6" s="216" t="s">
        <v>69</v>
      </c>
      <c r="F6" s="215" t="s">
        <v>70</v>
      </c>
      <c r="G6" s="215" t="s">
        <v>830</v>
      </c>
      <c r="H6" s="218" t="s">
        <v>831</v>
      </c>
    </row>
    <row r="7" spans="1:8">
      <c r="A7" s="219"/>
      <c r="B7" s="220"/>
      <c r="C7" s="221" t="s">
        <v>832</v>
      </c>
      <c r="D7" s="221"/>
      <c r="E7" s="222"/>
      <c r="F7" s="223"/>
      <c r="G7" s="223"/>
      <c r="H7" s="224"/>
    </row>
    <row r="8" spans="1:8" ht="25.5">
      <c r="A8" s="225"/>
      <c r="B8" s="226"/>
      <c r="C8" s="227" t="s">
        <v>833</v>
      </c>
      <c r="D8" s="228" t="s">
        <v>834</v>
      </c>
      <c r="E8" s="229"/>
      <c r="F8" s="230"/>
      <c r="G8" s="230"/>
      <c r="H8" s="231">
        <f>SUM(H9:H28)</f>
        <v>0</v>
      </c>
    </row>
    <row r="9" spans="1:8" ht="63.75">
      <c r="A9" s="232">
        <v>1</v>
      </c>
      <c r="B9" s="233"/>
      <c r="C9" s="234" t="s">
        <v>835</v>
      </c>
      <c r="D9" s="234"/>
      <c r="E9" s="235" t="s">
        <v>76</v>
      </c>
      <c r="F9" s="236">
        <v>1</v>
      </c>
      <c r="G9" s="236">
        <v>0</v>
      </c>
      <c r="H9" s="237">
        <f>G9*F9</f>
        <v>0</v>
      </c>
    </row>
    <row r="10" spans="1:8" ht="25.5">
      <c r="A10" s="232">
        <f>A9+1</f>
        <v>2</v>
      </c>
      <c r="B10" s="233"/>
      <c r="C10" s="234" t="s">
        <v>836</v>
      </c>
      <c r="D10" s="234"/>
      <c r="E10" s="235" t="s">
        <v>76</v>
      </c>
      <c r="F10" s="236">
        <v>1</v>
      </c>
      <c r="G10" s="236">
        <v>0</v>
      </c>
      <c r="H10" s="237">
        <f>G10*F10</f>
        <v>0</v>
      </c>
    </row>
    <row r="11" spans="1:8" ht="25.5">
      <c r="A11" s="232">
        <f t="shared" ref="A11:A28" si="0">A10+1</f>
        <v>3</v>
      </c>
      <c r="B11" s="233"/>
      <c r="C11" s="234" t="s">
        <v>837</v>
      </c>
      <c r="D11" s="234"/>
      <c r="E11" s="235" t="s">
        <v>76</v>
      </c>
      <c r="F11" s="236">
        <v>1</v>
      </c>
      <c r="G11" s="236">
        <v>0</v>
      </c>
      <c r="H11" s="237">
        <f>G11*F11</f>
        <v>0</v>
      </c>
    </row>
    <row r="12" spans="1:8">
      <c r="A12" s="232">
        <f t="shared" si="0"/>
        <v>4</v>
      </c>
      <c r="B12" s="233"/>
      <c r="C12" s="234" t="s">
        <v>838</v>
      </c>
      <c r="D12" s="234"/>
      <c r="E12" s="235" t="s">
        <v>76</v>
      </c>
      <c r="F12" s="236">
        <v>1</v>
      </c>
      <c r="G12" s="236">
        <v>0</v>
      </c>
      <c r="H12" s="237">
        <f t="shared" ref="H12:H27" si="1">G12*F12</f>
        <v>0</v>
      </c>
    </row>
    <row r="13" spans="1:8">
      <c r="A13" s="232">
        <f t="shared" si="0"/>
        <v>5</v>
      </c>
      <c r="B13" s="233" t="s">
        <v>839</v>
      </c>
      <c r="C13" s="234" t="s">
        <v>840</v>
      </c>
      <c r="D13" s="234"/>
      <c r="E13" s="235" t="s">
        <v>76</v>
      </c>
      <c r="F13" s="236">
        <v>1</v>
      </c>
      <c r="G13" s="236">
        <v>0</v>
      </c>
      <c r="H13" s="237">
        <f t="shared" si="1"/>
        <v>0</v>
      </c>
    </row>
    <row r="14" spans="1:8">
      <c r="A14" s="232">
        <f t="shared" si="0"/>
        <v>6</v>
      </c>
      <c r="B14" s="233" t="s">
        <v>841</v>
      </c>
      <c r="C14" s="234" t="s">
        <v>842</v>
      </c>
      <c r="D14" s="234"/>
      <c r="E14" s="235" t="s">
        <v>76</v>
      </c>
      <c r="F14" s="236">
        <v>1</v>
      </c>
      <c r="G14" s="236">
        <v>0</v>
      </c>
      <c r="H14" s="237">
        <f t="shared" si="1"/>
        <v>0</v>
      </c>
    </row>
    <row r="15" spans="1:8" ht="25.5">
      <c r="A15" s="232">
        <f t="shared" si="0"/>
        <v>7</v>
      </c>
      <c r="B15" s="233"/>
      <c r="C15" s="234" t="s">
        <v>843</v>
      </c>
      <c r="D15" s="234"/>
      <c r="E15" s="235" t="s">
        <v>76</v>
      </c>
      <c r="F15" s="236">
        <v>4</v>
      </c>
      <c r="G15" s="236">
        <v>0</v>
      </c>
      <c r="H15" s="237">
        <f t="shared" si="1"/>
        <v>0</v>
      </c>
    </row>
    <row r="16" spans="1:8">
      <c r="A16" s="232">
        <f t="shared" si="0"/>
        <v>8</v>
      </c>
      <c r="B16" s="233"/>
      <c r="C16" s="234" t="s">
        <v>844</v>
      </c>
      <c r="D16" s="234"/>
      <c r="E16" s="235" t="s">
        <v>76</v>
      </c>
      <c r="F16" s="236">
        <v>1</v>
      </c>
      <c r="G16" s="236">
        <v>0</v>
      </c>
      <c r="H16" s="237">
        <f t="shared" si="1"/>
        <v>0</v>
      </c>
    </row>
    <row r="17" spans="1:8" ht="25.5">
      <c r="A17" s="232">
        <f t="shared" si="0"/>
        <v>9</v>
      </c>
      <c r="B17" s="233" t="s">
        <v>845</v>
      </c>
      <c r="C17" s="234" t="s">
        <v>846</v>
      </c>
      <c r="D17" s="234"/>
      <c r="E17" s="235" t="s">
        <v>76</v>
      </c>
      <c r="F17" s="236">
        <v>1</v>
      </c>
      <c r="G17" s="236">
        <v>0</v>
      </c>
      <c r="H17" s="237">
        <f t="shared" si="1"/>
        <v>0</v>
      </c>
    </row>
    <row r="18" spans="1:8">
      <c r="A18" s="232">
        <f t="shared" si="0"/>
        <v>10</v>
      </c>
      <c r="B18" s="233"/>
      <c r="C18" s="234" t="s">
        <v>847</v>
      </c>
      <c r="D18" s="234"/>
      <c r="E18" s="235" t="s">
        <v>76</v>
      </c>
      <c r="F18" s="236">
        <v>1</v>
      </c>
      <c r="G18" s="236">
        <v>0</v>
      </c>
      <c r="H18" s="237">
        <f t="shared" si="1"/>
        <v>0</v>
      </c>
    </row>
    <row r="19" spans="1:8">
      <c r="A19" s="232">
        <f t="shared" si="0"/>
        <v>11</v>
      </c>
      <c r="B19" s="233"/>
      <c r="C19" s="234" t="s">
        <v>848</v>
      </c>
      <c r="D19" s="234"/>
      <c r="E19" s="235" t="s">
        <v>76</v>
      </c>
      <c r="F19" s="236">
        <v>1</v>
      </c>
      <c r="G19" s="236">
        <v>0</v>
      </c>
      <c r="H19" s="237">
        <f t="shared" si="1"/>
        <v>0</v>
      </c>
    </row>
    <row r="20" spans="1:8">
      <c r="A20" s="232">
        <f t="shared" si="0"/>
        <v>12</v>
      </c>
      <c r="B20" s="233"/>
      <c r="C20" s="234" t="s">
        <v>849</v>
      </c>
      <c r="D20" s="234"/>
      <c r="E20" s="235" t="s">
        <v>76</v>
      </c>
      <c r="F20" s="236">
        <v>1</v>
      </c>
      <c r="G20" s="236">
        <v>0</v>
      </c>
      <c r="H20" s="237">
        <f t="shared" si="1"/>
        <v>0</v>
      </c>
    </row>
    <row r="21" spans="1:8">
      <c r="A21" s="232">
        <f t="shared" si="0"/>
        <v>13</v>
      </c>
      <c r="B21" s="233"/>
      <c r="C21" s="234" t="s">
        <v>850</v>
      </c>
      <c r="D21" s="234"/>
      <c r="E21" s="235" t="s">
        <v>76</v>
      </c>
      <c r="F21" s="236">
        <v>1</v>
      </c>
      <c r="G21" s="236">
        <v>0</v>
      </c>
      <c r="H21" s="237">
        <f t="shared" si="1"/>
        <v>0</v>
      </c>
    </row>
    <row r="22" spans="1:8">
      <c r="A22" s="232">
        <f t="shared" si="0"/>
        <v>14</v>
      </c>
      <c r="B22" s="233"/>
      <c r="C22" s="234" t="s">
        <v>851</v>
      </c>
      <c r="D22" s="234"/>
      <c r="E22" s="235" t="s">
        <v>76</v>
      </c>
      <c r="F22" s="236">
        <v>1</v>
      </c>
      <c r="G22" s="236">
        <v>0</v>
      </c>
      <c r="H22" s="237">
        <f t="shared" si="1"/>
        <v>0</v>
      </c>
    </row>
    <row r="23" spans="1:8" ht="38.25">
      <c r="A23" s="232">
        <f t="shared" si="0"/>
        <v>15</v>
      </c>
      <c r="B23" s="233"/>
      <c r="C23" s="234" t="s">
        <v>852</v>
      </c>
      <c r="D23" s="234"/>
      <c r="E23" s="235" t="s">
        <v>76</v>
      </c>
      <c r="F23" s="236">
        <v>1</v>
      </c>
      <c r="G23" s="236">
        <v>0</v>
      </c>
      <c r="H23" s="237">
        <f t="shared" si="1"/>
        <v>0</v>
      </c>
    </row>
    <row r="24" spans="1:8">
      <c r="A24" s="232">
        <f t="shared" si="0"/>
        <v>16</v>
      </c>
      <c r="B24" s="233"/>
      <c r="C24" s="234" t="s">
        <v>853</v>
      </c>
      <c r="D24" s="234"/>
      <c r="E24" s="235" t="s">
        <v>76</v>
      </c>
      <c r="F24" s="236">
        <v>1</v>
      </c>
      <c r="G24" s="236">
        <v>0</v>
      </c>
      <c r="H24" s="237">
        <f t="shared" si="1"/>
        <v>0</v>
      </c>
    </row>
    <row r="25" spans="1:8">
      <c r="A25" s="232">
        <f t="shared" si="0"/>
        <v>17</v>
      </c>
      <c r="B25" s="233"/>
      <c r="C25" s="234" t="s">
        <v>854</v>
      </c>
      <c r="D25" s="234"/>
      <c r="E25" s="235" t="s">
        <v>76</v>
      </c>
      <c r="F25" s="236">
        <v>1</v>
      </c>
      <c r="G25" s="236">
        <v>0</v>
      </c>
      <c r="H25" s="237">
        <f t="shared" si="1"/>
        <v>0</v>
      </c>
    </row>
    <row r="26" spans="1:8">
      <c r="A26" s="232">
        <f t="shared" si="0"/>
        <v>18</v>
      </c>
      <c r="B26" s="233" t="s">
        <v>855</v>
      </c>
      <c r="C26" s="234" t="s">
        <v>856</v>
      </c>
      <c r="D26" s="234"/>
      <c r="E26" s="235" t="s">
        <v>76</v>
      </c>
      <c r="F26" s="236">
        <v>1</v>
      </c>
      <c r="G26" s="236">
        <v>0</v>
      </c>
      <c r="H26" s="237">
        <f t="shared" si="1"/>
        <v>0</v>
      </c>
    </row>
    <row r="27" spans="1:8">
      <c r="A27" s="232">
        <f t="shared" si="0"/>
        <v>19</v>
      </c>
      <c r="B27" s="233"/>
      <c r="C27" s="234" t="s">
        <v>857</v>
      </c>
      <c r="D27" s="234"/>
      <c r="E27" s="235" t="s">
        <v>76</v>
      </c>
      <c r="F27" s="236">
        <v>1</v>
      </c>
      <c r="G27" s="236">
        <v>0</v>
      </c>
      <c r="H27" s="237">
        <f t="shared" si="1"/>
        <v>0</v>
      </c>
    </row>
    <row r="28" spans="1:8">
      <c r="A28" s="232">
        <f t="shared" si="0"/>
        <v>20</v>
      </c>
      <c r="B28" s="233" t="s">
        <v>858</v>
      </c>
      <c r="C28" s="234" t="s">
        <v>859</v>
      </c>
      <c r="D28" s="234"/>
      <c r="E28" s="235" t="s">
        <v>76</v>
      </c>
      <c r="F28" s="236">
        <v>2</v>
      </c>
      <c r="G28" s="236">
        <v>0</v>
      </c>
      <c r="H28" s="237">
        <f>G28*F28</f>
        <v>0</v>
      </c>
    </row>
    <row r="29" spans="1:8" ht="25.5">
      <c r="A29" s="225"/>
      <c r="B29" s="226"/>
      <c r="C29" s="227" t="s">
        <v>860</v>
      </c>
      <c r="D29" s="228" t="s">
        <v>834</v>
      </c>
      <c r="E29" s="229"/>
      <c r="F29" s="230"/>
      <c r="G29" s="230"/>
      <c r="H29" s="231">
        <f>SUM(H30:H49)</f>
        <v>0</v>
      </c>
    </row>
    <row r="30" spans="1:8" ht="63.75">
      <c r="A30" s="232">
        <v>1</v>
      </c>
      <c r="B30" s="233"/>
      <c r="C30" s="234" t="s">
        <v>835</v>
      </c>
      <c r="D30" s="234"/>
      <c r="E30" s="235" t="s">
        <v>76</v>
      </c>
      <c r="F30" s="236">
        <v>1</v>
      </c>
      <c r="G30" s="236">
        <v>0</v>
      </c>
      <c r="H30" s="237">
        <f>G30*F30</f>
        <v>0</v>
      </c>
    </row>
    <row r="31" spans="1:8" ht="25.5">
      <c r="A31" s="232">
        <f>A30+1</f>
        <v>2</v>
      </c>
      <c r="B31" s="233"/>
      <c r="C31" s="234" t="s">
        <v>836</v>
      </c>
      <c r="D31" s="234"/>
      <c r="E31" s="235" t="s">
        <v>76</v>
      </c>
      <c r="F31" s="236">
        <v>1</v>
      </c>
      <c r="G31" s="236">
        <v>0</v>
      </c>
      <c r="H31" s="237">
        <f>G31*F31</f>
        <v>0</v>
      </c>
    </row>
    <row r="32" spans="1:8" ht="25.5">
      <c r="A32" s="232">
        <f t="shared" ref="A32:A49" si="2">A31+1</f>
        <v>3</v>
      </c>
      <c r="B32" s="233"/>
      <c r="C32" s="234" t="s">
        <v>837</v>
      </c>
      <c r="D32" s="234"/>
      <c r="E32" s="235" t="s">
        <v>76</v>
      </c>
      <c r="F32" s="236">
        <v>1</v>
      </c>
      <c r="G32" s="236">
        <v>0</v>
      </c>
      <c r="H32" s="237">
        <f>G32*F32</f>
        <v>0</v>
      </c>
    </row>
    <row r="33" spans="1:8">
      <c r="A33" s="232">
        <f t="shared" si="2"/>
        <v>4</v>
      </c>
      <c r="B33" s="233"/>
      <c r="C33" s="234" t="s">
        <v>838</v>
      </c>
      <c r="D33" s="234"/>
      <c r="E33" s="235" t="s">
        <v>76</v>
      </c>
      <c r="F33" s="236">
        <v>1</v>
      </c>
      <c r="G33" s="236">
        <v>0</v>
      </c>
      <c r="H33" s="237">
        <f t="shared" ref="H33:H48" si="3">G33*F33</f>
        <v>0</v>
      </c>
    </row>
    <row r="34" spans="1:8">
      <c r="A34" s="232">
        <f t="shared" si="2"/>
        <v>5</v>
      </c>
      <c r="B34" s="233" t="s">
        <v>861</v>
      </c>
      <c r="C34" s="234" t="s">
        <v>840</v>
      </c>
      <c r="D34" s="234"/>
      <c r="E34" s="235" t="s">
        <v>76</v>
      </c>
      <c r="F34" s="236">
        <v>1</v>
      </c>
      <c r="G34" s="236">
        <v>0</v>
      </c>
      <c r="H34" s="237">
        <f t="shared" si="3"/>
        <v>0</v>
      </c>
    </row>
    <row r="35" spans="1:8">
      <c r="A35" s="232">
        <f t="shared" si="2"/>
        <v>6</v>
      </c>
      <c r="B35" s="233" t="s">
        <v>862</v>
      </c>
      <c r="C35" s="234" t="s">
        <v>842</v>
      </c>
      <c r="D35" s="234"/>
      <c r="E35" s="235" t="s">
        <v>76</v>
      </c>
      <c r="F35" s="236">
        <v>1</v>
      </c>
      <c r="G35" s="236">
        <v>0</v>
      </c>
      <c r="H35" s="237">
        <f t="shared" si="3"/>
        <v>0</v>
      </c>
    </row>
    <row r="36" spans="1:8" ht="25.5">
      <c r="A36" s="232">
        <f t="shared" si="2"/>
        <v>7</v>
      </c>
      <c r="B36" s="233"/>
      <c r="C36" s="234" t="s">
        <v>843</v>
      </c>
      <c r="D36" s="234"/>
      <c r="E36" s="235" t="s">
        <v>76</v>
      </c>
      <c r="F36" s="236">
        <v>4</v>
      </c>
      <c r="G36" s="236">
        <v>0</v>
      </c>
      <c r="H36" s="237">
        <f t="shared" si="3"/>
        <v>0</v>
      </c>
    </row>
    <row r="37" spans="1:8">
      <c r="A37" s="232">
        <f t="shared" si="2"/>
        <v>8</v>
      </c>
      <c r="B37" s="233"/>
      <c r="C37" s="234" t="s">
        <v>844</v>
      </c>
      <c r="D37" s="234"/>
      <c r="E37" s="235" t="s">
        <v>76</v>
      </c>
      <c r="F37" s="236">
        <v>1</v>
      </c>
      <c r="G37" s="236">
        <v>0</v>
      </c>
      <c r="H37" s="237">
        <f t="shared" si="3"/>
        <v>0</v>
      </c>
    </row>
    <row r="38" spans="1:8" ht="25.5">
      <c r="A38" s="232">
        <f t="shared" si="2"/>
        <v>9</v>
      </c>
      <c r="B38" s="233" t="s">
        <v>863</v>
      </c>
      <c r="C38" s="234" t="s">
        <v>846</v>
      </c>
      <c r="D38" s="234"/>
      <c r="E38" s="235" t="s">
        <v>76</v>
      </c>
      <c r="F38" s="236">
        <v>1</v>
      </c>
      <c r="G38" s="236">
        <v>0</v>
      </c>
      <c r="H38" s="237">
        <f t="shared" si="3"/>
        <v>0</v>
      </c>
    </row>
    <row r="39" spans="1:8">
      <c r="A39" s="232">
        <f t="shared" si="2"/>
        <v>10</v>
      </c>
      <c r="B39" s="233"/>
      <c r="C39" s="234" t="s">
        <v>847</v>
      </c>
      <c r="D39" s="234"/>
      <c r="E39" s="235" t="s">
        <v>76</v>
      </c>
      <c r="F39" s="236">
        <v>1</v>
      </c>
      <c r="G39" s="236">
        <v>0</v>
      </c>
      <c r="H39" s="237">
        <f t="shared" si="3"/>
        <v>0</v>
      </c>
    </row>
    <row r="40" spans="1:8">
      <c r="A40" s="232">
        <f t="shared" si="2"/>
        <v>11</v>
      </c>
      <c r="B40" s="233"/>
      <c r="C40" s="234" t="s">
        <v>848</v>
      </c>
      <c r="D40" s="234"/>
      <c r="E40" s="235" t="s">
        <v>76</v>
      </c>
      <c r="F40" s="236">
        <v>1</v>
      </c>
      <c r="G40" s="236">
        <v>0</v>
      </c>
      <c r="H40" s="237">
        <f t="shared" si="3"/>
        <v>0</v>
      </c>
    </row>
    <row r="41" spans="1:8">
      <c r="A41" s="232">
        <f t="shared" si="2"/>
        <v>12</v>
      </c>
      <c r="B41" s="233"/>
      <c r="C41" s="234" t="s">
        <v>849</v>
      </c>
      <c r="D41" s="234"/>
      <c r="E41" s="235" t="s">
        <v>76</v>
      </c>
      <c r="F41" s="236">
        <v>1</v>
      </c>
      <c r="G41" s="236">
        <v>0</v>
      </c>
      <c r="H41" s="237">
        <f t="shared" si="3"/>
        <v>0</v>
      </c>
    </row>
    <row r="42" spans="1:8">
      <c r="A42" s="232">
        <f t="shared" si="2"/>
        <v>13</v>
      </c>
      <c r="B42" s="233"/>
      <c r="C42" s="234" t="s">
        <v>850</v>
      </c>
      <c r="D42" s="234"/>
      <c r="E42" s="235" t="s">
        <v>76</v>
      </c>
      <c r="F42" s="236">
        <v>1</v>
      </c>
      <c r="G42" s="236">
        <v>0</v>
      </c>
      <c r="H42" s="237">
        <f t="shared" si="3"/>
        <v>0</v>
      </c>
    </row>
    <row r="43" spans="1:8">
      <c r="A43" s="232">
        <f t="shared" si="2"/>
        <v>14</v>
      </c>
      <c r="B43" s="233"/>
      <c r="C43" s="234" t="s">
        <v>851</v>
      </c>
      <c r="D43" s="234"/>
      <c r="E43" s="235" t="s">
        <v>76</v>
      </c>
      <c r="F43" s="236">
        <v>1</v>
      </c>
      <c r="G43" s="236">
        <v>0</v>
      </c>
      <c r="H43" s="237">
        <f t="shared" si="3"/>
        <v>0</v>
      </c>
    </row>
    <row r="44" spans="1:8" ht="38.25">
      <c r="A44" s="232">
        <f t="shared" si="2"/>
        <v>15</v>
      </c>
      <c r="B44" s="233"/>
      <c r="C44" s="234" t="s">
        <v>852</v>
      </c>
      <c r="D44" s="234"/>
      <c r="E44" s="235" t="s">
        <v>76</v>
      </c>
      <c r="F44" s="236">
        <v>1</v>
      </c>
      <c r="G44" s="236">
        <v>0</v>
      </c>
      <c r="H44" s="237">
        <f t="shared" si="3"/>
        <v>0</v>
      </c>
    </row>
    <row r="45" spans="1:8">
      <c r="A45" s="232">
        <f t="shared" si="2"/>
        <v>16</v>
      </c>
      <c r="B45" s="233"/>
      <c r="C45" s="234" t="s">
        <v>853</v>
      </c>
      <c r="D45" s="234"/>
      <c r="E45" s="235" t="s">
        <v>76</v>
      </c>
      <c r="F45" s="236">
        <v>1</v>
      </c>
      <c r="G45" s="236">
        <v>0</v>
      </c>
      <c r="H45" s="237">
        <f t="shared" si="3"/>
        <v>0</v>
      </c>
    </row>
    <row r="46" spans="1:8">
      <c r="A46" s="232">
        <f t="shared" si="2"/>
        <v>17</v>
      </c>
      <c r="B46" s="233"/>
      <c r="C46" s="234" t="s">
        <v>854</v>
      </c>
      <c r="D46" s="234"/>
      <c r="E46" s="235" t="s">
        <v>76</v>
      </c>
      <c r="F46" s="236">
        <v>1</v>
      </c>
      <c r="G46" s="236">
        <v>0</v>
      </c>
      <c r="H46" s="237">
        <f t="shared" si="3"/>
        <v>0</v>
      </c>
    </row>
    <row r="47" spans="1:8">
      <c r="A47" s="232">
        <f t="shared" si="2"/>
        <v>18</v>
      </c>
      <c r="B47" s="233" t="s">
        <v>864</v>
      </c>
      <c r="C47" s="234" t="s">
        <v>856</v>
      </c>
      <c r="D47" s="234"/>
      <c r="E47" s="235" t="s">
        <v>76</v>
      </c>
      <c r="F47" s="236">
        <v>1</v>
      </c>
      <c r="G47" s="236">
        <v>0</v>
      </c>
      <c r="H47" s="237">
        <f t="shared" si="3"/>
        <v>0</v>
      </c>
    </row>
    <row r="48" spans="1:8">
      <c r="A48" s="232">
        <f t="shared" si="2"/>
        <v>19</v>
      </c>
      <c r="B48" s="233"/>
      <c r="C48" s="234" t="s">
        <v>857</v>
      </c>
      <c r="D48" s="234"/>
      <c r="E48" s="235" t="s">
        <v>76</v>
      </c>
      <c r="F48" s="236">
        <v>1</v>
      </c>
      <c r="G48" s="236">
        <v>0</v>
      </c>
      <c r="H48" s="237">
        <f t="shared" si="3"/>
        <v>0</v>
      </c>
    </row>
    <row r="49" spans="1:8">
      <c r="A49" s="232">
        <f t="shared" si="2"/>
        <v>20</v>
      </c>
      <c r="B49" s="233" t="s">
        <v>865</v>
      </c>
      <c r="C49" s="234" t="s">
        <v>859</v>
      </c>
      <c r="D49" s="234"/>
      <c r="E49" s="235" t="s">
        <v>76</v>
      </c>
      <c r="F49" s="236">
        <v>2</v>
      </c>
      <c r="G49" s="236">
        <v>0</v>
      </c>
      <c r="H49" s="237">
        <f>G49*F49</f>
        <v>0</v>
      </c>
    </row>
    <row r="50" spans="1:8" ht="25.5">
      <c r="A50" s="225"/>
      <c r="B50" s="226"/>
      <c r="C50" s="227" t="s">
        <v>866</v>
      </c>
      <c r="D50" s="228" t="s">
        <v>834</v>
      </c>
      <c r="E50" s="229"/>
      <c r="F50" s="230"/>
      <c r="G50" s="230"/>
      <c r="H50" s="231">
        <f>SUM(H51:H70)</f>
        <v>0</v>
      </c>
    </row>
    <row r="51" spans="1:8">
      <c r="A51" s="232">
        <v>1</v>
      </c>
      <c r="B51" s="233"/>
      <c r="C51" s="234"/>
      <c r="D51" s="234"/>
      <c r="E51" s="235" t="s">
        <v>76</v>
      </c>
      <c r="F51" s="236">
        <v>1</v>
      </c>
      <c r="G51" s="236">
        <v>0</v>
      </c>
      <c r="H51" s="237">
        <f>G51*F51</f>
        <v>0</v>
      </c>
    </row>
    <row r="52" spans="1:8" ht="25.5">
      <c r="A52" s="232">
        <f>A51+1</f>
        <v>2</v>
      </c>
      <c r="B52" s="233"/>
      <c r="C52" s="234" t="s">
        <v>836</v>
      </c>
      <c r="D52" s="234"/>
      <c r="E52" s="235" t="s">
        <v>76</v>
      </c>
      <c r="F52" s="236">
        <v>1</v>
      </c>
      <c r="G52" s="236">
        <v>0</v>
      </c>
      <c r="H52" s="237">
        <f>G52*F52</f>
        <v>0</v>
      </c>
    </row>
    <row r="53" spans="1:8" ht="25.5">
      <c r="A53" s="232">
        <f t="shared" ref="A53:A70" si="4">A52+1</f>
        <v>3</v>
      </c>
      <c r="B53" s="233"/>
      <c r="C53" s="234" t="s">
        <v>837</v>
      </c>
      <c r="D53" s="234"/>
      <c r="E53" s="235" t="s">
        <v>76</v>
      </c>
      <c r="F53" s="236">
        <v>1</v>
      </c>
      <c r="G53" s="236">
        <v>0</v>
      </c>
      <c r="H53" s="237">
        <f>G53*F53</f>
        <v>0</v>
      </c>
    </row>
    <row r="54" spans="1:8">
      <c r="A54" s="232">
        <f t="shared" si="4"/>
        <v>4</v>
      </c>
      <c r="B54" s="233"/>
      <c r="C54" s="234" t="s">
        <v>838</v>
      </c>
      <c r="D54" s="234"/>
      <c r="E54" s="235" t="s">
        <v>76</v>
      </c>
      <c r="F54" s="236">
        <v>1</v>
      </c>
      <c r="G54" s="236">
        <v>0</v>
      </c>
      <c r="H54" s="237">
        <f t="shared" ref="H54:H69" si="5">G54*F54</f>
        <v>0</v>
      </c>
    </row>
    <row r="55" spans="1:8">
      <c r="A55" s="232">
        <f t="shared" si="4"/>
        <v>5</v>
      </c>
      <c r="B55" s="233" t="s">
        <v>867</v>
      </c>
      <c r="C55" s="234" t="s">
        <v>840</v>
      </c>
      <c r="D55" s="234"/>
      <c r="E55" s="235" t="s">
        <v>76</v>
      </c>
      <c r="F55" s="236">
        <v>1</v>
      </c>
      <c r="G55" s="236">
        <v>0</v>
      </c>
      <c r="H55" s="237">
        <f t="shared" si="5"/>
        <v>0</v>
      </c>
    </row>
    <row r="56" spans="1:8">
      <c r="A56" s="232">
        <f t="shared" si="4"/>
        <v>6</v>
      </c>
      <c r="B56" s="233" t="s">
        <v>868</v>
      </c>
      <c r="C56" s="234" t="s">
        <v>842</v>
      </c>
      <c r="D56" s="234"/>
      <c r="E56" s="235" t="s">
        <v>76</v>
      </c>
      <c r="F56" s="236">
        <v>1</v>
      </c>
      <c r="G56" s="236">
        <v>0</v>
      </c>
      <c r="H56" s="237">
        <f t="shared" si="5"/>
        <v>0</v>
      </c>
    </row>
    <row r="57" spans="1:8" ht="25.5">
      <c r="A57" s="232">
        <f t="shared" si="4"/>
        <v>7</v>
      </c>
      <c r="B57" s="233"/>
      <c r="C57" s="234" t="s">
        <v>843</v>
      </c>
      <c r="D57" s="234"/>
      <c r="E57" s="235" t="s">
        <v>76</v>
      </c>
      <c r="F57" s="236">
        <v>4</v>
      </c>
      <c r="G57" s="236">
        <v>0</v>
      </c>
      <c r="H57" s="237">
        <f t="shared" si="5"/>
        <v>0</v>
      </c>
    </row>
    <row r="58" spans="1:8">
      <c r="A58" s="232">
        <f t="shared" si="4"/>
        <v>8</v>
      </c>
      <c r="B58" s="233"/>
      <c r="C58" s="234" t="s">
        <v>844</v>
      </c>
      <c r="D58" s="234"/>
      <c r="E58" s="235" t="s">
        <v>76</v>
      </c>
      <c r="F58" s="236">
        <v>1</v>
      </c>
      <c r="G58" s="236">
        <v>0</v>
      </c>
      <c r="H58" s="237">
        <f t="shared" si="5"/>
        <v>0</v>
      </c>
    </row>
    <row r="59" spans="1:8" ht="25.5">
      <c r="A59" s="232">
        <f t="shared" si="4"/>
        <v>9</v>
      </c>
      <c r="B59" s="233" t="s">
        <v>869</v>
      </c>
      <c r="C59" s="234" t="s">
        <v>846</v>
      </c>
      <c r="D59" s="234"/>
      <c r="E59" s="235" t="s">
        <v>76</v>
      </c>
      <c r="F59" s="236">
        <v>1</v>
      </c>
      <c r="G59" s="236">
        <v>0</v>
      </c>
      <c r="H59" s="237">
        <f t="shared" si="5"/>
        <v>0</v>
      </c>
    </row>
    <row r="60" spans="1:8">
      <c r="A60" s="232">
        <f t="shared" si="4"/>
        <v>10</v>
      </c>
      <c r="B60" s="233"/>
      <c r="C60" s="234" t="s">
        <v>847</v>
      </c>
      <c r="D60" s="234"/>
      <c r="E60" s="235" t="s">
        <v>76</v>
      </c>
      <c r="F60" s="236">
        <v>1</v>
      </c>
      <c r="G60" s="236">
        <v>0</v>
      </c>
      <c r="H60" s="237">
        <f t="shared" si="5"/>
        <v>0</v>
      </c>
    </row>
    <row r="61" spans="1:8">
      <c r="A61" s="232">
        <f t="shared" si="4"/>
        <v>11</v>
      </c>
      <c r="B61" s="233"/>
      <c r="C61" s="234" t="s">
        <v>848</v>
      </c>
      <c r="D61" s="234"/>
      <c r="E61" s="235" t="s">
        <v>76</v>
      </c>
      <c r="F61" s="236">
        <v>1</v>
      </c>
      <c r="G61" s="236">
        <v>0</v>
      </c>
      <c r="H61" s="237">
        <f t="shared" si="5"/>
        <v>0</v>
      </c>
    </row>
    <row r="62" spans="1:8">
      <c r="A62" s="232">
        <f t="shared" si="4"/>
        <v>12</v>
      </c>
      <c r="B62" s="233"/>
      <c r="C62" s="234" t="s">
        <v>849</v>
      </c>
      <c r="D62" s="234"/>
      <c r="E62" s="235" t="s">
        <v>76</v>
      </c>
      <c r="F62" s="236">
        <v>1</v>
      </c>
      <c r="G62" s="236">
        <v>0</v>
      </c>
      <c r="H62" s="237">
        <f t="shared" si="5"/>
        <v>0</v>
      </c>
    </row>
    <row r="63" spans="1:8">
      <c r="A63" s="232">
        <f t="shared" si="4"/>
        <v>13</v>
      </c>
      <c r="B63" s="233"/>
      <c r="C63" s="234" t="s">
        <v>850</v>
      </c>
      <c r="D63" s="234"/>
      <c r="E63" s="235" t="s">
        <v>76</v>
      </c>
      <c r="F63" s="236">
        <v>1</v>
      </c>
      <c r="G63" s="236">
        <v>0</v>
      </c>
      <c r="H63" s="237">
        <f t="shared" si="5"/>
        <v>0</v>
      </c>
    </row>
    <row r="64" spans="1:8">
      <c r="A64" s="232">
        <f t="shared" si="4"/>
        <v>14</v>
      </c>
      <c r="B64" s="233"/>
      <c r="C64" s="234" t="s">
        <v>851</v>
      </c>
      <c r="D64" s="234"/>
      <c r="E64" s="235" t="s">
        <v>76</v>
      </c>
      <c r="F64" s="236">
        <v>1</v>
      </c>
      <c r="G64" s="236">
        <v>0</v>
      </c>
      <c r="H64" s="237">
        <f t="shared" si="5"/>
        <v>0</v>
      </c>
    </row>
    <row r="65" spans="1:8" ht="38.25">
      <c r="A65" s="232">
        <f t="shared" si="4"/>
        <v>15</v>
      </c>
      <c r="B65" s="233"/>
      <c r="C65" s="234" t="s">
        <v>852</v>
      </c>
      <c r="D65" s="234"/>
      <c r="E65" s="235" t="s">
        <v>76</v>
      </c>
      <c r="F65" s="236">
        <v>1</v>
      </c>
      <c r="G65" s="236">
        <v>0</v>
      </c>
      <c r="H65" s="237">
        <f t="shared" si="5"/>
        <v>0</v>
      </c>
    </row>
    <row r="66" spans="1:8">
      <c r="A66" s="232">
        <f t="shared" si="4"/>
        <v>16</v>
      </c>
      <c r="B66" s="233"/>
      <c r="C66" s="234" t="s">
        <v>853</v>
      </c>
      <c r="D66" s="234"/>
      <c r="E66" s="235" t="s">
        <v>76</v>
      </c>
      <c r="F66" s="236">
        <v>1</v>
      </c>
      <c r="G66" s="236">
        <v>0</v>
      </c>
      <c r="H66" s="237">
        <f t="shared" si="5"/>
        <v>0</v>
      </c>
    </row>
    <row r="67" spans="1:8">
      <c r="A67" s="232">
        <f t="shared" si="4"/>
        <v>17</v>
      </c>
      <c r="B67" s="233"/>
      <c r="C67" s="234" t="s">
        <v>854</v>
      </c>
      <c r="D67" s="234"/>
      <c r="E67" s="235" t="s">
        <v>76</v>
      </c>
      <c r="F67" s="236">
        <v>1</v>
      </c>
      <c r="G67" s="236">
        <v>0</v>
      </c>
      <c r="H67" s="237">
        <f t="shared" si="5"/>
        <v>0</v>
      </c>
    </row>
    <row r="68" spans="1:8">
      <c r="A68" s="232">
        <f t="shared" si="4"/>
        <v>18</v>
      </c>
      <c r="B68" s="233" t="s">
        <v>870</v>
      </c>
      <c r="C68" s="234" t="s">
        <v>856</v>
      </c>
      <c r="D68" s="234"/>
      <c r="E68" s="235" t="s">
        <v>76</v>
      </c>
      <c r="F68" s="236">
        <v>1</v>
      </c>
      <c r="G68" s="236">
        <v>0</v>
      </c>
      <c r="H68" s="237">
        <f t="shared" si="5"/>
        <v>0</v>
      </c>
    </row>
    <row r="69" spans="1:8">
      <c r="A69" s="232">
        <f t="shared" si="4"/>
        <v>19</v>
      </c>
      <c r="B69" s="233"/>
      <c r="C69" s="234" t="s">
        <v>857</v>
      </c>
      <c r="D69" s="234"/>
      <c r="E69" s="235" t="s">
        <v>76</v>
      </c>
      <c r="F69" s="236">
        <v>1</v>
      </c>
      <c r="G69" s="236">
        <v>0</v>
      </c>
      <c r="H69" s="237">
        <f t="shared" si="5"/>
        <v>0</v>
      </c>
    </row>
    <row r="70" spans="1:8">
      <c r="A70" s="232">
        <f t="shared" si="4"/>
        <v>20</v>
      </c>
      <c r="B70" s="233" t="s">
        <v>871</v>
      </c>
      <c r="C70" s="234" t="s">
        <v>859</v>
      </c>
      <c r="D70" s="234"/>
      <c r="E70" s="235" t="s">
        <v>76</v>
      </c>
      <c r="F70" s="236">
        <v>2</v>
      </c>
      <c r="G70" s="236">
        <v>0</v>
      </c>
      <c r="H70" s="237">
        <f>G70*F70</f>
        <v>0</v>
      </c>
    </row>
    <row r="71" spans="1:8" ht="25.5">
      <c r="A71" s="225"/>
      <c r="B71" s="226"/>
      <c r="C71" s="227" t="s">
        <v>872</v>
      </c>
      <c r="D71" s="228" t="s">
        <v>834</v>
      </c>
      <c r="E71" s="229"/>
      <c r="F71" s="230"/>
      <c r="G71" s="230"/>
      <c r="H71" s="231">
        <f>SUM(H72:H91)</f>
        <v>0</v>
      </c>
    </row>
    <row r="72" spans="1:8" ht="63.75">
      <c r="A72" s="232">
        <v>1</v>
      </c>
      <c r="B72" s="233"/>
      <c r="C72" s="234" t="s">
        <v>835</v>
      </c>
      <c r="D72" s="234"/>
      <c r="E72" s="235" t="s">
        <v>76</v>
      </c>
      <c r="F72" s="236">
        <v>1</v>
      </c>
      <c r="G72" s="236">
        <v>0</v>
      </c>
      <c r="H72" s="237">
        <f>G72*F72</f>
        <v>0</v>
      </c>
    </row>
    <row r="73" spans="1:8" ht="25.5">
      <c r="A73" s="232">
        <f>A72+1</f>
        <v>2</v>
      </c>
      <c r="B73" s="233"/>
      <c r="C73" s="234" t="s">
        <v>836</v>
      </c>
      <c r="D73" s="234"/>
      <c r="E73" s="235" t="s">
        <v>76</v>
      </c>
      <c r="F73" s="236">
        <v>1</v>
      </c>
      <c r="G73" s="236">
        <v>0</v>
      </c>
      <c r="H73" s="237">
        <f>G73*F73</f>
        <v>0</v>
      </c>
    </row>
    <row r="74" spans="1:8" ht="25.5">
      <c r="A74" s="232">
        <f t="shared" ref="A74:A91" si="6">A73+1</f>
        <v>3</v>
      </c>
      <c r="B74" s="233"/>
      <c r="C74" s="234" t="s">
        <v>837</v>
      </c>
      <c r="D74" s="234"/>
      <c r="E74" s="235" t="s">
        <v>76</v>
      </c>
      <c r="F74" s="236">
        <v>1</v>
      </c>
      <c r="G74" s="236">
        <v>0</v>
      </c>
      <c r="H74" s="237">
        <f>G74*F74</f>
        <v>0</v>
      </c>
    </row>
    <row r="75" spans="1:8">
      <c r="A75" s="232">
        <f t="shared" si="6"/>
        <v>4</v>
      </c>
      <c r="B75" s="233"/>
      <c r="C75" s="234" t="s">
        <v>838</v>
      </c>
      <c r="D75" s="234"/>
      <c r="E75" s="235" t="s">
        <v>76</v>
      </c>
      <c r="F75" s="236">
        <v>1</v>
      </c>
      <c r="G75" s="236">
        <v>0</v>
      </c>
      <c r="H75" s="237">
        <f t="shared" ref="H75:H90" si="7">G75*F75</f>
        <v>0</v>
      </c>
    </row>
    <row r="76" spans="1:8">
      <c r="A76" s="232">
        <f t="shared" si="6"/>
        <v>5</v>
      </c>
      <c r="B76" s="233" t="s">
        <v>873</v>
      </c>
      <c r="C76" s="234" t="s">
        <v>840</v>
      </c>
      <c r="D76" s="234"/>
      <c r="E76" s="235" t="s">
        <v>76</v>
      </c>
      <c r="F76" s="236">
        <v>1</v>
      </c>
      <c r="G76" s="236">
        <v>0</v>
      </c>
      <c r="H76" s="237">
        <f t="shared" si="7"/>
        <v>0</v>
      </c>
    </row>
    <row r="77" spans="1:8">
      <c r="A77" s="232">
        <f t="shared" si="6"/>
        <v>6</v>
      </c>
      <c r="B77" s="233" t="s">
        <v>874</v>
      </c>
      <c r="C77" s="234" t="s">
        <v>842</v>
      </c>
      <c r="D77" s="234"/>
      <c r="E77" s="235" t="s">
        <v>76</v>
      </c>
      <c r="F77" s="236">
        <v>1</v>
      </c>
      <c r="G77" s="236">
        <v>0</v>
      </c>
      <c r="H77" s="237">
        <f t="shared" si="7"/>
        <v>0</v>
      </c>
    </row>
    <row r="78" spans="1:8" ht="25.5">
      <c r="A78" s="232">
        <f t="shared" si="6"/>
        <v>7</v>
      </c>
      <c r="B78" s="233"/>
      <c r="C78" s="234" t="s">
        <v>843</v>
      </c>
      <c r="D78" s="234"/>
      <c r="E78" s="235" t="s">
        <v>76</v>
      </c>
      <c r="F78" s="236">
        <v>4</v>
      </c>
      <c r="G78" s="236">
        <v>0</v>
      </c>
      <c r="H78" s="237">
        <f t="shared" si="7"/>
        <v>0</v>
      </c>
    </row>
    <row r="79" spans="1:8">
      <c r="A79" s="232">
        <f t="shared" si="6"/>
        <v>8</v>
      </c>
      <c r="B79" s="233"/>
      <c r="C79" s="234" t="s">
        <v>844</v>
      </c>
      <c r="D79" s="234"/>
      <c r="E79" s="235" t="s">
        <v>76</v>
      </c>
      <c r="F79" s="236">
        <v>1</v>
      </c>
      <c r="G79" s="236">
        <v>0</v>
      </c>
      <c r="H79" s="237">
        <f t="shared" si="7"/>
        <v>0</v>
      </c>
    </row>
    <row r="80" spans="1:8" ht="25.5">
      <c r="A80" s="232">
        <f t="shared" si="6"/>
        <v>9</v>
      </c>
      <c r="B80" s="233" t="s">
        <v>875</v>
      </c>
      <c r="C80" s="234" t="s">
        <v>846</v>
      </c>
      <c r="D80" s="234"/>
      <c r="E80" s="235" t="s">
        <v>76</v>
      </c>
      <c r="F80" s="236">
        <v>1</v>
      </c>
      <c r="G80" s="236">
        <v>0</v>
      </c>
      <c r="H80" s="237">
        <f t="shared" si="7"/>
        <v>0</v>
      </c>
    </row>
    <row r="81" spans="1:8">
      <c r="A81" s="232">
        <f t="shared" si="6"/>
        <v>10</v>
      </c>
      <c r="B81" s="233"/>
      <c r="C81" s="234" t="s">
        <v>847</v>
      </c>
      <c r="D81" s="234"/>
      <c r="E81" s="235" t="s">
        <v>76</v>
      </c>
      <c r="F81" s="236">
        <v>1</v>
      </c>
      <c r="G81" s="236">
        <v>0</v>
      </c>
      <c r="H81" s="237">
        <f t="shared" si="7"/>
        <v>0</v>
      </c>
    </row>
    <row r="82" spans="1:8">
      <c r="A82" s="232">
        <f t="shared" si="6"/>
        <v>11</v>
      </c>
      <c r="B82" s="233"/>
      <c r="C82" s="234" t="s">
        <v>848</v>
      </c>
      <c r="D82" s="234"/>
      <c r="E82" s="235" t="s">
        <v>76</v>
      </c>
      <c r="F82" s="236">
        <v>1</v>
      </c>
      <c r="G82" s="236">
        <v>0</v>
      </c>
      <c r="H82" s="237">
        <f t="shared" si="7"/>
        <v>0</v>
      </c>
    </row>
    <row r="83" spans="1:8">
      <c r="A83" s="232">
        <f t="shared" si="6"/>
        <v>12</v>
      </c>
      <c r="B83" s="233"/>
      <c r="C83" s="234" t="s">
        <v>849</v>
      </c>
      <c r="D83" s="234"/>
      <c r="E83" s="235" t="s">
        <v>76</v>
      </c>
      <c r="F83" s="236">
        <v>1</v>
      </c>
      <c r="G83" s="236">
        <v>0</v>
      </c>
      <c r="H83" s="237">
        <f t="shared" si="7"/>
        <v>0</v>
      </c>
    </row>
    <row r="84" spans="1:8">
      <c r="A84" s="232">
        <f t="shared" si="6"/>
        <v>13</v>
      </c>
      <c r="B84" s="233"/>
      <c r="C84" s="234" t="s">
        <v>850</v>
      </c>
      <c r="D84" s="234"/>
      <c r="E84" s="235" t="s">
        <v>76</v>
      </c>
      <c r="F84" s="236">
        <v>1</v>
      </c>
      <c r="G84" s="236">
        <v>0</v>
      </c>
      <c r="H84" s="237">
        <f t="shared" si="7"/>
        <v>0</v>
      </c>
    </row>
    <row r="85" spans="1:8">
      <c r="A85" s="232">
        <f t="shared" si="6"/>
        <v>14</v>
      </c>
      <c r="B85" s="233"/>
      <c r="C85" s="234" t="s">
        <v>851</v>
      </c>
      <c r="D85" s="234"/>
      <c r="E85" s="235" t="s">
        <v>76</v>
      </c>
      <c r="F85" s="236">
        <v>1</v>
      </c>
      <c r="G85" s="236">
        <v>0</v>
      </c>
      <c r="H85" s="237">
        <f t="shared" si="7"/>
        <v>0</v>
      </c>
    </row>
    <row r="86" spans="1:8" ht="38.25">
      <c r="A86" s="232">
        <f t="shared" si="6"/>
        <v>15</v>
      </c>
      <c r="B86" s="233"/>
      <c r="C86" s="234" t="s">
        <v>852</v>
      </c>
      <c r="D86" s="234"/>
      <c r="E86" s="235" t="s">
        <v>76</v>
      </c>
      <c r="F86" s="236">
        <v>1</v>
      </c>
      <c r="G86" s="236">
        <v>0</v>
      </c>
      <c r="H86" s="237">
        <f t="shared" si="7"/>
        <v>0</v>
      </c>
    </row>
    <row r="87" spans="1:8">
      <c r="A87" s="232">
        <f t="shared" si="6"/>
        <v>16</v>
      </c>
      <c r="B87" s="233"/>
      <c r="C87" s="234" t="s">
        <v>853</v>
      </c>
      <c r="D87" s="234"/>
      <c r="E87" s="235" t="s">
        <v>76</v>
      </c>
      <c r="F87" s="236">
        <v>1</v>
      </c>
      <c r="G87" s="236">
        <v>0</v>
      </c>
      <c r="H87" s="237">
        <f t="shared" si="7"/>
        <v>0</v>
      </c>
    </row>
    <row r="88" spans="1:8">
      <c r="A88" s="232">
        <f t="shared" si="6"/>
        <v>17</v>
      </c>
      <c r="B88" s="233"/>
      <c r="C88" s="234" t="s">
        <v>854</v>
      </c>
      <c r="D88" s="234"/>
      <c r="E88" s="235" t="s">
        <v>76</v>
      </c>
      <c r="F88" s="236">
        <v>1</v>
      </c>
      <c r="G88" s="236">
        <v>0</v>
      </c>
      <c r="H88" s="237">
        <f t="shared" si="7"/>
        <v>0</v>
      </c>
    </row>
    <row r="89" spans="1:8">
      <c r="A89" s="232">
        <f t="shared" si="6"/>
        <v>18</v>
      </c>
      <c r="B89" s="233" t="s">
        <v>876</v>
      </c>
      <c r="C89" s="234" t="s">
        <v>856</v>
      </c>
      <c r="D89" s="234"/>
      <c r="E89" s="235" t="s">
        <v>76</v>
      </c>
      <c r="F89" s="236">
        <v>1</v>
      </c>
      <c r="G89" s="236">
        <v>0</v>
      </c>
      <c r="H89" s="237">
        <f t="shared" si="7"/>
        <v>0</v>
      </c>
    </row>
    <row r="90" spans="1:8">
      <c r="A90" s="232">
        <f t="shared" si="6"/>
        <v>19</v>
      </c>
      <c r="B90" s="233"/>
      <c r="C90" s="234" t="s">
        <v>857</v>
      </c>
      <c r="D90" s="234"/>
      <c r="E90" s="235" t="s">
        <v>76</v>
      </c>
      <c r="F90" s="236">
        <v>1</v>
      </c>
      <c r="G90" s="236">
        <v>0</v>
      </c>
      <c r="H90" s="237">
        <f t="shared" si="7"/>
        <v>0</v>
      </c>
    </row>
    <row r="91" spans="1:8">
      <c r="A91" s="232">
        <f t="shared" si="6"/>
        <v>20</v>
      </c>
      <c r="B91" s="233" t="s">
        <v>877</v>
      </c>
      <c r="C91" s="234" t="s">
        <v>859</v>
      </c>
      <c r="D91" s="234"/>
      <c r="E91" s="235" t="s">
        <v>76</v>
      </c>
      <c r="F91" s="236">
        <v>2</v>
      </c>
      <c r="G91" s="236">
        <v>0</v>
      </c>
      <c r="H91" s="237">
        <f>G91*F91</f>
        <v>0</v>
      </c>
    </row>
    <row r="92" spans="1:8">
      <c r="C92" s="238" t="s">
        <v>878</v>
      </c>
      <c r="H92" s="239">
        <f>H71+H50+H29+H8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37</vt:i4>
      </vt:variant>
    </vt:vector>
  </HeadingPairs>
  <TitlesOfParts>
    <vt:vector size="44" baseType="lpstr">
      <vt:lpstr>Krycí list</vt:lpstr>
      <vt:lpstr>Rekapitulace</vt:lpstr>
      <vt:lpstr>Položky</vt:lpstr>
      <vt:lpstr>Topení</vt:lpstr>
      <vt:lpstr>Elektroinstalace</vt:lpstr>
      <vt:lpstr>VZT</vt:lpstr>
      <vt:lpstr>VZT - jednotky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Jarda</dc:creator>
  <cp:lastModifiedBy>Jarda</cp:lastModifiedBy>
  <dcterms:created xsi:type="dcterms:W3CDTF">2017-05-05T08:55:32Z</dcterms:created>
  <dcterms:modified xsi:type="dcterms:W3CDTF">2017-05-05T09:25:10Z</dcterms:modified>
</cp:coreProperties>
</file>